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xl/comments1.xml" ContentType="application/vnd.openxmlformats-officedocument.spreadsheetml.comments+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drawings/drawing9.xml" ContentType="application/vnd.openxmlformats-officedocument.drawingml.chartshapes+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60" yWindow="4575" windowWidth="19440" windowHeight="3420" tabRatio="868" activeTab="8"/>
  </bookViews>
  <sheets>
    <sheet name="Headlines" sheetId="6" r:id="rId1"/>
    <sheet name="Number of Falls" sheetId="2" r:id="rId2"/>
    <sheet name="Time of Falls" sheetId="1" r:id="rId3"/>
    <sheet name="Location of Falls" sheetId="3" r:id="rId4"/>
    <sheet name="Falls per 1000 bed days" sheetId="4" r:id="rId5"/>
    <sheet name="Themes" sheetId="10" r:id="rId6"/>
    <sheet name="Patient list" sheetId="5" r:id="rId7"/>
    <sheet name="Weekly Falls" sheetId="11" state="hidden" r:id="rId8"/>
    <sheet name="L&amp;S BP" sheetId="29" r:id="rId9"/>
    <sheet name="Action plan" sheetId="27" r:id="rId10"/>
    <sheet name="Ward Falls History" sheetId="14" r:id="rId11"/>
    <sheet name="Apr 20_Mar 21" sheetId="26" r:id="rId12"/>
  </sheets>
  <externalReferences>
    <externalReference r:id="rId13"/>
    <externalReference r:id="rId14"/>
  </externalReferences>
  <definedNames>
    <definedName name="_xlnm.Print_Area" localSheetId="8">'L&amp;S BP'!$C$1:$R$35</definedName>
  </definedNames>
  <calcPr calcId="145621"/>
</workbook>
</file>

<file path=xl/calcChain.xml><?xml version="1.0" encoding="utf-8"?>
<calcChain xmlns="http://schemas.openxmlformats.org/spreadsheetml/2006/main">
  <c r="F37" i="29" l="1"/>
  <c r="F36" i="29"/>
  <c r="F35" i="29"/>
  <c r="F34" i="29"/>
  <c r="F33" i="29"/>
  <c r="F32" i="29"/>
  <c r="F31" i="29"/>
  <c r="F30" i="29"/>
  <c r="F29" i="29"/>
  <c r="F28" i="29"/>
  <c r="F27" i="29"/>
  <c r="F26" i="29"/>
  <c r="F25" i="29"/>
  <c r="F24" i="29"/>
  <c r="F23" i="29"/>
  <c r="F22" i="29"/>
  <c r="F21" i="29"/>
  <c r="F20" i="29"/>
  <c r="F19" i="29"/>
  <c r="F18" i="29"/>
  <c r="F17" i="29"/>
  <c r="F16" i="29"/>
  <c r="F15" i="29"/>
  <c r="F14" i="29"/>
  <c r="F13" i="29"/>
  <c r="F12" i="29"/>
  <c r="F11" i="29"/>
  <c r="F10" i="29"/>
  <c r="F9" i="29"/>
  <c r="F8" i="29"/>
  <c r="F7" i="29"/>
  <c r="F6" i="29"/>
  <c r="F5" i="29"/>
  <c r="F4" i="29"/>
  <c r="F3" i="29"/>
  <c r="F2" i="29"/>
  <c r="J37" i="29"/>
  <c r="J36" i="29"/>
  <c r="K37" i="29" s="1"/>
  <c r="J35" i="29"/>
  <c r="K36" i="29" s="1"/>
  <c r="J34" i="29"/>
  <c r="K35" i="29" s="1"/>
  <c r="J33" i="29"/>
  <c r="K34" i="29" s="1"/>
  <c r="J32" i="29"/>
  <c r="K33" i="29" s="1"/>
  <c r="J31" i="29"/>
  <c r="K32" i="29" s="1"/>
  <c r="J30" i="29"/>
  <c r="K31" i="29" s="1"/>
  <c r="J29" i="29"/>
  <c r="K30" i="29" s="1"/>
  <c r="J28" i="29"/>
  <c r="K29" i="29" s="1"/>
  <c r="J27" i="29"/>
  <c r="K28" i="29" s="1"/>
  <c r="J26" i="29"/>
  <c r="K27" i="29" s="1"/>
  <c r="J25" i="29"/>
  <c r="K26" i="29" s="1"/>
  <c r="J24" i="29"/>
  <c r="K25" i="29" s="1"/>
  <c r="J23" i="29"/>
  <c r="K24" i="29" s="1"/>
  <c r="J22" i="29"/>
  <c r="K23" i="29" s="1"/>
  <c r="J21" i="29"/>
  <c r="K22" i="29" s="1"/>
  <c r="J20" i="29"/>
  <c r="K21" i="29" s="1"/>
  <c r="J19" i="29"/>
  <c r="K20" i="29" s="1"/>
  <c r="J18" i="29"/>
  <c r="K19" i="29" s="1"/>
  <c r="J17" i="29"/>
  <c r="K18" i="29" s="1"/>
  <c r="J16" i="29"/>
  <c r="K17" i="29" s="1"/>
  <c r="J15" i="29"/>
  <c r="K16" i="29" s="1"/>
  <c r="J14" i="29"/>
  <c r="K15" i="29" s="1"/>
  <c r="J13" i="29"/>
  <c r="K14" i="29" s="1"/>
  <c r="J12" i="29"/>
  <c r="K13" i="29" s="1"/>
  <c r="J11" i="29"/>
  <c r="K12" i="29" s="1"/>
  <c r="J10" i="29"/>
  <c r="K11" i="29" s="1"/>
  <c r="J9" i="29"/>
  <c r="K10" i="29" s="1"/>
  <c r="J8" i="29"/>
  <c r="K9" i="29" s="1"/>
  <c r="J7" i="29"/>
  <c r="K8" i="29" s="1"/>
  <c r="J6" i="29"/>
  <c r="K7" i="29" s="1"/>
  <c r="J5" i="29"/>
  <c r="K6" i="29" s="1"/>
  <c r="J4" i="29"/>
  <c r="K5" i="29" s="1"/>
  <c r="J3" i="29"/>
  <c r="K4" i="29" s="1"/>
  <c r="J2" i="29"/>
  <c r="K3" i="29" s="1"/>
  <c r="O35" i="29" l="1"/>
  <c r="O31" i="29"/>
  <c r="G31" i="29" s="1"/>
  <c r="O27" i="29"/>
  <c r="G27" i="29" s="1"/>
  <c r="O23" i="29"/>
  <c r="O19" i="29"/>
  <c r="O15" i="29"/>
  <c r="C15" i="29" s="1"/>
  <c r="O36" i="29"/>
  <c r="H36" i="29" s="1"/>
  <c r="O32" i="29"/>
  <c r="D32" i="29" s="1"/>
  <c r="O28" i="29"/>
  <c r="O24" i="29"/>
  <c r="C24" i="29" s="1"/>
  <c r="O20" i="29"/>
  <c r="D20" i="29" s="1"/>
  <c r="O16" i="29"/>
  <c r="D16" i="29" s="1"/>
  <c r="O12" i="29"/>
  <c r="H12" i="29" s="1"/>
  <c r="O37" i="29"/>
  <c r="I37" i="29" s="1"/>
  <c r="O33" i="29"/>
  <c r="E33" i="29" s="1"/>
  <c r="O29" i="29"/>
  <c r="C29" i="29" s="1"/>
  <c r="O25" i="29"/>
  <c r="O21" i="29"/>
  <c r="D21" i="29" s="1"/>
  <c r="O17" i="29"/>
  <c r="H17" i="29" s="1"/>
  <c r="O30" i="29"/>
  <c r="O14" i="29"/>
  <c r="O10" i="29"/>
  <c r="G10" i="29" s="1"/>
  <c r="O6" i="29"/>
  <c r="C6" i="29" s="1"/>
  <c r="O13" i="29"/>
  <c r="E13" i="29" s="1"/>
  <c r="O11" i="29"/>
  <c r="H11" i="29" s="1"/>
  <c r="O7" i="29"/>
  <c r="G7" i="29" s="1"/>
  <c r="O3" i="29"/>
  <c r="D3" i="29" s="1"/>
  <c r="O4" i="29"/>
  <c r="I4" i="29" s="1"/>
  <c r="O34" i="29"/>
  <c r="O26" i="29"/>
  <c r="O8" i="29"/>
  <c r="I8" i="29" s="1"/>
  <c r="O9" i="29"/>
  <c r="O22" i="29"/>
  <c r="O2" i="29"/>
  <c r="I2" i="29" s="1"/>
  <c r="O18" i="29"/>
  <c r="O5" i="29"/>
  <c r="G12" i="29"/>
  <c r="I14" i="29"/>
  <c r="C11" i="29"/>
  <c r="G11" i="29"/>
  <c r="G35" i="29"/>
  <c r="C12" i="29"/>
  <c r="D12" i="29"/>
  <c r="I12" i="29"/>
  <c r="G19" i="29"/>
  <c r="I25" i="29"/>
  <c r="E25" i="29"/>
  <c r="H25" i="29"/>
  <c r="D25" i="29"/>
  <c r="G25" i="29"/>
  <c r="C25" i="29"/>
  <c r="H28" i="29"/>
  <c r="D11" i="29"/>
  <c r="E12" i="29"/>
  <c r="C28" i="29"/>
  <c r="G28" i="29"/>
  <c r="C19" i="29"/>
  <c r="D28" i="29"/>
  <c r="C35" i="29"/>
  <c r="H24" i="29" l="1"/>
  <c r="H21" i="29"/>
  <c r="D24" i="29"/>
  <c r="G15" i="29"/>
  <c r="C31" i="29"/>
  <c r="G37" i="29"/>
  <c r="E2" i="29"/>
  <c r="H37" i="29"/>
  <c r="C33" i="29"/>
  <c r="G20" i="29"/>
  <c r="C20" i="29"/>
  <c r="D7" i="29"/>
  <c r="D2" i="29"/>
  <c r="I21" i="29"/>
  <c r="D37" i="29"/>
  <c r="G21" i="29"/>
  <c r="D33" i="29"/>
  <c r="C32" i="29"/>
  <c r="D8" i="29"/>
  <c r="E17" i="29"/>
  <c r="G2" i="29"/>
  <c r="D36" i="29"/>
  <c r="G36" i="29"/>
  <c r="I17" i="29"/>
  <c r="E8" i="29"/>
  <c r="H2" i="29"/>
  <c r="C2" i="29"/>
  <c r="H20" i="29"/>
  <c r="H13" i="29"/>
  <c r="C36" i="29"/>
  <c r="E29" i="29"/>
  <c r="H4" i="29"/>
  <c r="H33" i="29"/>
  <c r="C8" i="29"/>
  <c r="G16" i="29"/>
  <c r="E9" i="29"/>
  <c r="L9" i="29"/>
  <c r="H9" i="29"/>
  <c r="I9" i="29"/>
  <c r="C9" i="29"/>
  <c r="D9" i="29"/>
  <c r="G9" i="29"/>
  <c r="L29" i="29"/>
  <c r="L32" i="29"/>
  <c r="Q32" i="29" s="1"/>
  <c r="E32" i="29"/>
  <c r="I32" i="29"/>
  <c r="I29" i="29"/>
  <c r="D4" i="29"/>
  <c r="I16" i="29"/>
  <c r="I18" i="29"/>
  <c r="E18" i="29"/>
  <c r="L18" i="29"/>
  <c r="P18" i="29" s="1"/>
  <c r="H18" i="29"/>
  <c r="D18" i="29"/>
  <c r="C18" i="29"/>
  <c r="G18" i="29"/>
  <c r="L8" i="29"/>
  <c r="P8" i="29" s="1"/>
  <c r="L3" i="29"/>
  <c r="Q3" i="29" s="1"/>
  <c r="I3" i="29"/>
  <c r="E3" i="29"/>
  <c r="I6" i="29"/>
  <c r="H6" i="29"/>
  <c r="D6" i="29"/>
  <c r="E6" i="29"/>
  <c r="L6" i="29"/>
  <c r="L17" i="29"/>
  <c r="C17" i="29"/>
  <c r="G17" i="29"/>
  <c r="L33" i="29"/>
  <c r="L20" i="29"/>
  <c r="E20" i="29"/>
  <c r="I20" i="29"/>
  <c r="L36" i="29"/>
  <c r="E36" i="29"/>
  <c r="I36" i="29"/>
  <c r="Q27" i="29"/>
  <c r="I27" i="29"/>
  <c r="E27" i="29"/>
  <c r="L27" i="29"/>
  <c r="P27" i="29" s="1"/>
  <c r="D27" i="29"/>
  <c r="H27" i="29"/>
  <c r="I5" i="29"/>
  <c r="E5" i="29"/>
  <c r="L5" i="29"/>
  <c r="H5" i="29"/>
  <c r="G5" i="29"/>
  <c r="D5" i="29"/>
  <c r="C5" i="29"/>
  <c r="I30" i="29"/>
  <c r="E30" i="29"/>
  <c r="L30" i="29"/>
  <c r="H30" i="29"/>
  <c r="D30" i="29"/>
  <c r="C30" i="29"/>
  <c r="G30" i="29"/>
  <c r="I23" i="29"/>
  <c r="E23" i="29"/>
  <c r="L23" i="29"/>
  <c r="P23" i="29" s="1"/>
  <c r="H23" i="29"/>
  <c r="D23" i="29"/>
  <c r="G29" i="29"/>
  <c r="I10" i="29"/>
  <c r="L10" i="29"/>
  <c r="P10" i="29" s="1"/>
  <c r="D10" i="29"/>
  <c r="E10" i="29"/>
  <c r="H10" i="29"/>
  <c r="I31" i="29"/>
  <c r="E31" i="29"/>
  <c r="H31" i="29"/>
  <c r="D31" i="29"/>
  <c r="L31" i="29"/>
  <c r="Q31" i="29" s="1"/>
  <c r="L4" i="29"/>
  <c r="P4" i="29" s="1"/>
  <c r="L13" i="29"/>
  <c r="C13" i="29"/>
  <c r="L16" i="29"/>
  <c r="Q16" i="29" s="1"/>
  <c r="C23" i="29"/>
  <c r="G4" i="29"/>
  <c r="D29" i="29"/>
  <c r="G23" i="29"/>
  <c r="G13" i="29"/>
  <c r="G3" i="29"/>
  <c r="H8" i="29"/>
  <c r="I13" i="29"/>
  <c r="H16" i="29"/>
  <c r="H3" i="29"/>
  <c r="I26" i="29"/>
  <c r="E26" i="29"/>
  <c r="L26" i="29"/>
  <c r="H26" i="29"/>
  <c r="D26" i="29"/>
  <c r="G26" i="29"/>
  <c r="C26" i="29"/>
  <c r="L7" i="29"/>
  <c r="P7" i="29" s="1"/>
  <c r="I7" i="29"/>
  <c r="E7" i="29"/>
  <c r="L21" i="29"/>
  <c r="Q21" i="29" s="1"/>
  <c r="L37" i="29"/>
  <c r="P37" i="29" s="1"/>
  <c r="L24" i="29"/>
  <c r="I24" i="29"/>
  <c r="E24" i="29"/>
  <c r="L15" i="29"/>
  <c r="E15" i="29"/>
  <c r="H15" i="29"/>
  <c r="I15" i="29"/>
  <c r="D15" i="29"/>
  <c r="C27" i="29"/>
  <c r="G32" i="29"/>
  <c r="G24" i="29"/>
  <c r="H32" i="29"/>
  <c r="H29" i="29"/>
  <c r="D17" i="29"/>
  <c r="E16" i="29"/>
  <c r="C10" i="29"/>
  <c r="E4" i="29"/>
  <c r="C7" i="29"/>
  <c r="C3" i="29"/>
  <c r="C4" i="29"/>
  <c r="G33" i="29"/>
  <c r="I33" i="29"/>
  <c r="C37" i="29"/>
  <c r="E37" i="29"/>
  <c r="C21" i="29"/>
  <c r="E21" i="29"/>
  <c r="D13" i="29"/>
  <c r="G8" i="29"/>
  <c r="C16" i="29"/>
  <c r="G6" i="29"/>
  <c r="I22" i="29"/>
  <c r="E22" i="29"/>
  <c r="L22" i="29"/>
  <c r="P22" i="29" s="1"/>
  <c r="H22" i="29"/>
  <c r="D22" i="29"/>
  <c r="G22" i="29"/>
  <c r="C22" i="29"/>
  <c r="I34" i="29"/>
  <c r="E34" i="29"/>
  <c r="L34" i="29"/>
  <c r="P34" i="29" s="1"/>
  <c r="H34" i="29"/>
  <c r="D34" i="29"/>
  <c r="C34" i="29"/>
  <c r="G34" i="29"/>
  <c r="L11" i="29"/>
  <c r="Q11" i="29" s="1"/>
  <c r="I11" i="29"/>
  <c r="E11" i="29"/>
  <c r="E14" i="29"/>
  <c r="H14" i="29"/>
  <c r="C14" i="29"/>
  <c r="L14" i="29"/>
  <c r="Q14" i="29" s="1"/>
  <c r="G14" i="29"/>
  <c r="D14" i="29"/>
  <c r="L25" i="29"/>
  <c r="P25" i="29" s="1"/>
  <c r="L12" i="29"/>
  <c r="Q12" i="29" s="1"/>
  <c r="L28" i="29"/>
  <c r="Q28" i="29" s="1"/>
  <c r="I28" i="29"/>
  <c r="E28" i="29"/>
  <c r="I19" i="29"/>
  <c r="E19" i="29"/>
  <c r="H19" i="29"/>
  <c r="L19" i="29"/>
  <c r="D19" i="29"/>
  <c r="I35" i="29"/>
  <c r="E35" i="29"/>
  <c r="H35" i="29"/>
  <c r="L35" i="29"/>
  <c r="D35" i="29"/>
  <c r="H7" i="29"/>
  <c r="Q25" i="29" l="1"/>
  <c r="Q37" i="29"/>
  <c r="P31" i="29"/>
  <c r="Q10" i="29"/>
  <c r="Q22" i="29"/>
  <c r="Q23" i="29"/>
  <c r="M33" i="29"/>
  <c r="N33" i="29"/>
  <c r="M29" i="29"/>
  <c r="N29" i="29"/>
  <c r="N15" i="29"/>
  <c r="M15" i="29"/>
  <c r="M13" i="29"/>
  <c r="N13" i="29"/>
  <c r="N30" i="29"/>
  <c r="M30" i="29"/>
  <c r="Q30" i="29"/>
  <c r="N36" i="29"/>
  <c r="M36" i="29"/>
  <c r="P33" i="29"/>
  <c r="M17" i="29"/>
  <c r="N17" i="29"/>
  <c r="P29" i="29"/>
  <c r="N9" i="29"/>
  <c r="M9" i="29"/>
  <c r="N7" i="29"/>
  <c r="M7" i="29"/>
  <c r="M4" i="29"/>
  <c r="N4" i="29"/>
  <c r="N6" i="29"/>
  <c r="M6" i="29"/>
  <c r="M8" i="29"/>
  <c r="N8" i="29"/>
  <c r="N19" i="29"/>
  <c r="M19" i="29"/>
  <c r="P19" i="29"/>
  <c r="M21" i="29"/>
  <c r="N21" i="29"/>
  <c r="N27" i="29"/>
  <c r="M27" i="29"/>
  <c r="Q8" i="29"/>
  <c r="Q29" i="29"/>
  <c r="P9" i="29"/>
  <c r="N22" i="29"/>
  <c r="M22" i="29"/>
  <c r="N23" i="29"/>
  <c r="M23" i="29"/>
  <c r="N12" i="29"/>
  <c r="M12" i="29"/>
  <c r="N14" i="29"/>
  <c r="M14" i="29"/>
  <c r="M11" i="29"/>
  <c r="N11" i="29"/>
  <c r="P15" i="29"/>
  <c r="N24" i="29"/>
  <c r="M24" i="29"/>
  <c r="N35" i="29"/>
  <c r="M35" i="29"/>
  <c r="Q19" i="29"/>
  <c r="N28" i="29"/>
  <c r="M28" i="29"/>
  <c r="P12" i="29"/>
  <c r="P11" i="29"/>
  <c r="Q15" i="29"/>
  <c r="Q24" i="29"/>
  <c r="P24" i="29"/>
  <c r="N26" i="29"/>
  <c r="M26" i="29"/>
  <c r="Q26" i="29"/>
  <c r="M16" i="29"/>
  <c r="N16" i="29"/>
  <c r="P13" i="29"/>
  <c r="Q4" i="29"/>
  <c r="P30" i="29"/>
  <c r="N5" i="29"/>
  <c r="M5" i="29"/>
  <c r="Q5" i="29"/>
  <c r="P36" i="29"/>
  <c r="N20" i="29"/>
  <c r="M20" i="29"/>
  <c r="Q33" i="29"/>
  <c r="P17" i="29"/>
  <c r="Q6" i="29"/>
  <c r="N3" i="29"/>
  <c r="M3" i="29"/>
  <c r="N32" i="29"/>
  <c r="M32" i="29"/>
  <c r="P35" i="29"/>
  <c r="Q35" i="29"/>
  <c r="P28" i="29"/>
  <c r="M25" i="29"/>
  <c r="N25" i="29"/>
  <c r="P14" i="29"/>
  <c r="N34" i="29"/>
  <c r="M34" i="29"/>
  <c r="Q34" i="29"/>
  <c r="M37" i="29"/>
  <c r="N37" i="29"/>
  <c r="P21" i="29"/>
  <c r="Q7" i="29"/>
  <c r="P26" i="29"/>
  <c r="P16" i="29"/>
  <c r="Q13" i="29"/>
  <c r="N31" i="29"/>
  <c r="M31" i="29"/>
  <c r="N10" i="29"/>
  <c r="M10" i="29"/>
  <c r="P5" i="29"/>
  <c r="Q36" i="29"/>
  <c r="Q20" i="29"/>
  <c r="P20" i="29"/>
  <c r="Q17" i="29"/>
  <c r="P6" i="29"/>
  <c r="P3" i="29"/>
  <c r="N18" i="29"/>
  <c r="M18" i="29"/>
  <c r="Q18" i="29"/>
  <c r="P32" i="29"/>
  <c r="Q9" i="29"/>
  <c r="O41" i="10" l="1"/>
  <c r="O40" i="10"/>
  <c r="O39" i="10"/>
  <c r="O38" i="10"/>
  <c r="O37" i="10"/>
  <c r="O36" i="10"/>
  <c r="O35" i="10"/>
  <c r="S11" i="10"/>
  <c r="S12" i="10"/>
  <c r="S10" i="10"/>
  <c r="S8" i="10"/>
  <c r="S9" i="10"/>
  <c r="G15" i="4"/>
  <c r="G14" i="4"/>
  <c r="G13" i="4"/>
  <c r="G12" i="4"/>
  <c r="G11" i="4"/>
  <c r="G10" i="4"/>
  <c r="G8" i="4"/>
  <c r="G7" i="4"/>
  <c r="G6" i="4"/>
  <c r="G5" i="4"/>
  <c r="G4" i="4"/>
  <c r="G3" i="4"/>
  <c r="C27" i="26" l="1"/>
  <c r="K7" i="26"/>
  <c r="G16" i="26"/>
  <c r="F16" i="26"/>
  <c r="E16" i="26"/>
  <c r="D16" i="26"/>
  <c r="C16" i="26"/>
  <c r="F15" i="4" l="1"/>
  <c r="G9" i="4"/>
  <c r="S7" i="10" l="1"/>
  <c r="S6" i="10"/>
  <c r="S5" i="10"/>
  <c r="S4" i="10"/>
  <c r="T23" i="3"/>
  <c r="S13" i="10" l="1"/>
  <c r="B144" i="11" l="1"/>
  <c r="I15" i="4" l="1"/>
  <c r="E15" i="4"/>
  <c r="D15" i="4"/>
  <c r="C15" i="4"/>
  <c r="G144" i="11" l="1"/>
  <c r="F144" i="11"/>
  <c r="E144" i="11"/>
  <c r="D144" i="11"/>
  <c r="C144" i="11"/>
  <c r="N42" i="10" l="1"/>
  <c r="M42" i="10"/>
  <c r="L42" i="10"/>
  <c r="K42" i="10"/>
  <c r="J42" i="10"/>
  <c r="I42" i="10"/>
  <c r="H42" i="10"/>
  <c r="G42" i="10"/>
  <c r="F42" i="10"/>
  <c r="E42" i="10"/>
  <c r="D42" i="10"/>
  <c r="O42" i="10" l="1"/>
  <c r="C14" i="10" l="1"/>
  <c r="C42" i="10" l="1"/>
  <c r="X6" i="2" l="1"/>
  <c r="P15" i="2"/>
  <c r="P9" i="1"/>
  <c r="T14" i="3"/>
  <c r="T15" i="2"/>
  <c r="S15" i="2"/>
  <c r="R15" i="2"/>
  <c r="T10" i="3"/>
  <c r="Q15" i="2"/>
</calcChain>
</file>

<file path=xl/comments1.xml><?xml version="1.0" encoding="utf-8"?>
<comments xmlns="http://schemas.openxmlformats.org/spreadsheetml/2006/main">
  <authors>
    <author>hollande</author>
  </authors>
  <commentList>
    <comment ref="F9" authorId="0">
      <text>
        <r>
          <rPr>
            <b/>
            <sz val="8"/>
            <color indexed="81"/>
            <rFont val="Tahoma"/>
            <family val="2"/>
          </rPr>
          <t>hollande:</t>
        </r>
        <r>
          <rPr>
            <sz val="8"/>
            <color indexed="81"/>
            <rFont val="Tahoma"/>
            <family val="2"/>
          </rPr>
          <t xml:space="preserve">
Fractures involving the left hemipelvis including the left pubic bone, acetabulum and inferior pubic ramus are noted along with fracture involving the left ala of sacrum. The left femur appears intact.
CT head: Possible minor cortical contusion left frontal lobe otherwise unchanged previous.</t>
        </r>
      </text>
    </comment>
    <comment ref="F46" authorId="0">
      <text>
        <r>
          <rPr>
            <b/>
            <sz val="8"/>
            <color indexed="81"/>
            <rFont val="Tahoma"/>
            <family val="2"/>
          </rPr>
          <t>hollande:</t>
        </r>
        <r>
          <rPr>
            <sz val="8"/>
            <color indexed="81"/>
            <rFont val="Tahoma"/>
            <family val="2"/>
          </rPr>
          <t xml:space="preserve">
#Right NOF INC-32818</t>
        </r>
      </text>
    </comment>
    <comment ref="F60" authorId="0">
      <text>
        <r>
          <rPr>
            <b/>
            <sz val="8"/>
            <color indexed="81"/>
            <rFont val="Tahoma"/>
            <family val="2"/>
          </rPr>
          <t>hollande:</t>
        </r>
        <r>
          <rPr>
            <sz val="8"/>
            <color indexed="81"/>
            <rFont val="Tahoma"/>
            <family val="2"/>
          </rPr>
          <t xml:space="preserve">
Minimally displaced periprosthetic fracture through proximal Rt femur - INC-34969</t>
        </r>
      </text>
    </comment>
    <comment ref="F88" authorId="0">
      <text>
        <r>
          <rPr>
            <b/>
            <sz val="8"/>
            <color indexed="81"/>
            <rFont val="Tahoma"/>
            <family val="2"/>
          </rPr>
          <t>hollande:</t>
        </r>
        <r>
          <rPr>
            <sz val="8"/>
            <color indexed="81"/>
            <rFont val="Tahoma"/>
            <family val="2"/>
          </rPr>
          <t xml:space="preserve">
INC-40320 #Humerus</t>
        </r>
      </text>
    </comment>
  </commentList>
</comments>
</file>

<file path=xl/sharedStrings.xml><?xml version="1.0" encoding="utf-8"?>
<sst xmlns="http://schemas.openxmlformats.org/spreadsheetml/2006/main" count="304" uniqueCount="245">
  <si>
    <t>X-axis</t>
  </si>
  <si>
    <t>Data</t>
  </si>
  <si>
    <t>Bathroom</t>
  </si>
  <si>
    <t>Bay</t>
  </si>
  <si>
    <t>Bedside</t>
  </si>
  <si>
    <t>Corridor</t>
  </si>
  <si>
    <t>Toilet</t>
  </si>
  <si>
    <t>Other please state</t>
  </si>
  <si>
    <t>Trend (Month)</t>
  </si>
  <si>
    <t>Falls</t>
  </si>
  <si>
    <t>Falls with fracture</t>
  </si>
  <si>
    <t>Falls Severe Injury</t>
  </si>
  <si>
    <t>Occupied Bed Days</t>
  </si>
  <si>
    <t>Falls with Harm</t>
  </si>
  <si>
    <t>Falls with harm per 1000 bed days</t>
  </si>
  <si>
    <t xml:space="preserve">Witnessed </t>
  </si>
  <si>
    <t>Unwitnessed</t>
  </si>
  <si>
    <t>Walking unassisted</t>
  </si>
  <si>
    <t>Location of Falls</t>
  </si>
  <si>
    <t>Witnessed/Unwitnessed</t>
  </si>
  <si>
    <t>Commode</t>
  </si>
  <si>
    <t>Gender</t>
  </si>
  <si>
    <t>07:31-11:30</t>
  </si>
  <si>
    <t>11:31-15:30</t>
  </si>
  <si>
    <t>15:31-19:30</t>
  </si>
  <si>
    <t>Male</t>
  </si>
  <si>
    <t>19:31-23:30</t>
  </si>
  <si>
    <t>23:31-03:30</t>
  </si>
  <si>
    <t xml:space="preserve">We have had </t>
  </si>
  <si>
    <t>Patient(s) Falls this Month</t>
  </si>
  <si>
    <t>Patient(s) that have sustained serious harm after a fall this financial year</t>
  </si>
  <si>
    <t>Falls this month have occurred in the following areas:</t>
  </si>
  <si>
    <t>No Falls</t>
  </si>
  <si>
    <t>No Pts</t>
  </si>
  <si>
    <t>Are we Improving? (Down is good)</t>
  </si>
  <si>
    <t>Walking</t>
  </si>
  <si>
    <t>Using toilet/commode</t>
  </si>
  <si>
    <t>Female</t>
  </si>
  <si>
    <t>Movement to/from  bed/stretcher</t>
  </si>
  <si>
    <t>Standing up/sitting down</t>
  </si>
  <si>
    <t>Fall(s)</t>
  </si>
  <si>
    <t>Turning in bed/stretcher</t>
  </si>
  <si>
    <t>Walking with assistance</t>
  </si>
  <si>
    <t>Falls per 1000 bed days</t>
  </si>
  <si>
    <t>No  Harm</t>
  </si>
  <si>
    <t>Low Harm</t>
  </si>
  <si>
    <t>Moderate Harm</t>
  </si>
  <si>
    <t>Severe Harm</t>
  </si>
  <si>
    <t>GEH Stretch target</t>
  </si>
  <si>
    <t>National Target</t>
  </si>
  <si>
    <t>TOTALS</t>
  </si>
  <si>
    <t xml:space="preserve">Involving </t>
  </si>
  <si>
    <t xml:space="preserve">Patient(s) </t>
  </si>
  <si>
    <t>Total</t>
  </si>
  <si>
    <t>03:31-07:30</t>
  </si>
  <si>
    <t>Involving fixtures/fittings/Furnishings</t>
  </si>
  <si>
    <t>Themes</t>
  </si>
  <si>
    <t>Number of falls</t>
  </si>
  <si>
    <t>Number of patients</t>
  </si>
  <si>
    <t>No Harm</t>
  </si>
  <si>
    <t>Mod Harm</t>
  </si>
  <si>
    <t>1st Apr to 7th Apr</t>
  </si>
  <si>
    <t>8th Apr to 14th Apr</t>
  </si>
  <si>
    <t>15th Apr to 21st Apr</t>
  </si>
  <si>
    <t>22nd Apr to 28th Apr</t>
  </si>
  <si>
    <t>29th Apr to 5th May</t>
  </si>
  <si>
    <t>6th May to 12th May</t>
  </si>
  <si>
    <t>13th May to 19th May</t>
  </si>
  <si>
    <t>20th May to 26th May</t>
  </si>
  <si>
    <t>27th May to 2nd Jun</t>
  </si>
  <si>
    <t>3rd Jun to 9th Jun</t>
  </si>
  <si>
    <t>10th Jun to 16th Jun</t>
  </si>
  <si>
    <t>17th Jun to 23rd Jun</t>
  </si>
  <si>
    <t>24th Jun to 30th Jun</t>
  </si>
  <si>
    <t>1st Jul to 7th Jul</t>
  </si>
  <si>
    <t>8th Jul to 14th Jul</t>
  </si>
  <si>
    <t>15th Jul to 21st Jul</t>
  </si>
  <si>
    <t>22nd Jul to 28th Jul</t>
  </si>
  <si>
    <t>29th Jul to 4th Aug</t>
  </si>
  <si>
    <t>5th Aug to 11th Aug</t>
  </si>
  <si>
    <t>12th Aug to 18th Aug</t>
  </si>
  <si>
    <t>19th Aug to 25th Aug</t>
  </si>
  <si>
    <t>26th Aug to 1st Sept</t>
  </si>
  <si>
    <t>2nd Sept to 8th Sept</t>
  </si>
  <si>
    <t>9th Sept to 15th Sept</t>
  </si>
  <si>
    <t>16th Sept to 22nd Sept</t>
  </si>
  <si>
    <t>23rd Sept to 29th Sept</t>
  </si>
  <si>
    <t xml:space="preserve">30th Sept to 6th Oct </t>
  </si>
  <si>
    <t>7th Oct to 13th Oct</t>
  </si>
  <si>
    <t>14th Oct to 20th Oct</t>
  </si>
  <si>
    <t>Totals</t>
  </si>
  <si>
    <t>Dressing/undressing</t>
  </si>
  <si>
    <t>21st Oct to 27th Oct</t>
  </si>
  <si>
    <t>28th Oct to 3rd Nov</t>
  </si>
  <si>
    <t>4th Nov to 10th Nov</t>
  </si>
  <si>
    <t>11th Nov to 17th Nov</t>
  </si>
  <si>
    <t>18th Nov to 24th Nov</t>
  </si>
  <si>
    <t>Type</t>
  </si>
  <si>
    <t>Controlled Fall by Staff/Patient</t>
  </si>
  <si>
    <t>Fall from Chair</t>
  </si>
  <si>
    <t>Fall from Bed</t>
  </si>
  <si>
    <t>Fall from Same Height</t>
  </si>
  <si>
    <t>Slip</t>
  </si>
  <si>
    <t>Found on Floor</t>
  </si>
  <si>
    <t>25th Nov to 1st Dec</t>
  </si>
  <si>
    <t>Implicating equipment</t>
  </si>
  <si>
    <t>Trip</t>
  </si>
  <si>
    <t>2nd Dec to 8th Dec</t>
  </si>
  <si>
    <t>9th Dec to 15th Dec</t>
  </si>
  <si>
    <t>16th Dec to 22nd Dec</t>
  </si>
  <si>
    <t>23rd Dec to 29th Dec</t>
  </si>
  <si>
    <t>30th Dec to 5th Jan '19</t>
  </si>
  <si>
    <t>6th Jan to 12th Jan</t>
  </si>
  <si>
    <t>13th Jan to 19th Jan</t>
  </si>
  <si>
    <t xml:space="preserve">20th Jan to 26th Jan </t>
  </si>
  <si>
    <t xml:space="preserve">27th Jan to 2nd Feb </t>
  </si>
  <si>
    <t>3rd Feb to 9th Feb</t>
  </si>
  <si>
    <t>10th Feb to 16th Feb</t>
  </si>
  <si>
    <t>17th Feb to 23rd Feb</t>
  </si>
  <si>
    <t>24th Feb to 2nd Mar</t>
  </si>
  <si>
    <t>3rd Mar to 9th Mar</t>
  </si>
  <si>
    <t>10th Mar to 16th Mar</t>
  </si>
  <si>
    <t>17th Mar to 23th Mar</t>
  </si>
  <si>
    <t>Number of Falls</t>
  </si>
  <si>
    <t>Number of Patients</t>
  </si>
  <si>
    <t xml:space="preserve">No Harm </t>
  </si>
  <si>
    <t xml:space="preserve">Low Harm </t>
  </si>
  <si>
    <t>24th Mar to 30th Mar</t>
  </si>
  <si>
    <t>31st Mar to 6th Apr</t>
  </si>
  <si>
    <t>7th Apr to 13th Apr</t>
  </si>
  <si>
    <t>14th Apr to 20th Apr</t>
  </si>
  <si>
    <t>21st Apr to 27th Apr</t>
  </si>
  <si>
    <t>28th Apr to 4th May</t>
  </si>
  <si>
    <t>5th May to 11th May</t>
  </si>
  <si>
    <t>12th May to 18th May</t>
  </si>
  <si>
    <t>19th May to 25th May</t>
  </si>
  <si>
    <t>2nd June to 8th June</t>
  </si>
  <si>
    <t>9th June to 15th June</t>
  </si>
  <si>
    <t>26th May to 1st June</t>
  </si>
  <si>
    <t>16th June to 22nd June</t>
  </si>
  <si>
    <t>23rd June to 29th June</t>
  </si>
  <si>
    <t>30th June to 6th July</t>
  </si>
  <si>
    <t>7th July to 13th July</t>
  </si>
  <si>
    <t>14th July to 20th July</t>
  </si>
  <si>
    <t>21st July to 27th July</t>
  </si>
  <si>
    <t>28th July to 3rd Aug</t>
  </si>
  <si>
    <t>4th Aug to 10th Aug</t>
  </si>
  <si>
    <t>11th Aug to 17th Aug</t>
  </si>
  <si>
    <t>18th Aug to 24th Aug</t>
  </si>
  <si>
    <t>25th Aug to 31st Aug</t>
  </si>
  <si>
    <t>1st Sept to 7th Sept</t>
  </si>
  <si>
    <t>8th Sept to 14th Sept</t>
  </si>
  <si>
    <t>15th Sept to 21st Sept</t>
  </si>
  <si>
    <t>22nd Sept to 28th Sept</t>
  </si>
  <si>
    <t>29th Sept to 5th Oct</t>
  </si>
  <si>
    <t>6th Oct to 12th Oct</t>
  </si>
  <si>
    <t>13th to 19th Oct</t>
  </si>
  <si>
    <t>20th Oct to 26th Oct</t>
  </si>
  <si>
    <t>27th Oct to 2nd Nov</t>
  </si>
  <si>
    <t>3rd Nov to 9th Nov</t>
  </si>
  <si>
    <t>10th Nov to 16th Nov</t>
  </si>
  <si>
    <t>17th Nov to 23rd Nov</t>
  </si>
  <si>
    <t>24th Nov to 30th Nov</t>
  </si>
  <si>
    <t>1st Dec to 7th Dec</t>
  </si>
  <si>
    <t>8th Dec to 14th Dec</t>
  </si>
  <si>
    <t>15th Dec to 21st Dec</t>
  </si>
  <si>
    <t>22nd Dec to 28th Dec</t>
  </si>
  <si>
    <t>29th Dec to 4th Jan</t>
  </si>
  <si>
    <t>5th Jan to 11th Jan</t>
  </si>
  <si>
    <t>12th Jan to 18th Jan</t>
  </si>
  <si>
    <t>19th Jan to 25th Jan</t>
  </si>
  <si>
    <t>26th Jan to 1st Feb</t>
  </si>
  <si>
    <t>2nd Feb to 8th Feb</t>
  </si>
  <si>
    <t>9th Feb to 15th Feb</t>
  </si>
  <si>
    <t>16th Feb to 22nd Feb</t>
  </si>
  <si>
    <t>23rd Feb to 29th Feb</t>
  </si>
  <si>
    <t>1st Mar to 7th Mar</t>
  </si>
  <si>
    <t>8th Mar to 14th Mar</t>
  </si>
  <si>
    <t>15th Mar to 21st Mar</t>
  </si>
  <si>
    <t>Apr 20 - Mar 21</t>
  </si>
  <si>
    <t>22nd Mar to 28th Mar</t>
  </si>
  <si>
    <t>29th Mar to 4th Apr</t>
  </si>
  <si>
    <t>5th Apr to 11th Apr</t>
  </si>
  <si>
    <t>12th Apr to 18th Apr</t>
  </si>
  <si>
    <t>19th Apr to 25th Apr</t>
  </si>
  <si>
    <t>Totals Apr 20 Mar 21</t>
  </si>
  <si>
    <t>APRIL 20 - MARCH 21</t>
  </si>
  <si>
    <t>ACTIONS TAKEN TO HELP PREVENT FALLS</t>
  </si>
  <si>
    <t>26th Apr to 2nd May</t>
  </si>
  <si>
    <t>3rd May to 9th May</t>
  </si>
  <si>
    <t xml:space="preserve">Last Month there were                    </t>
  </si>
  <si>
    <t>Manual with assistance</t>
  </si>
  <si>
    <t>Scoop/spinal board</t>
  </si>
  <si>
    <t>Manual by self</t>
  </si>
  <si>
    <t>Retrieved from floor</t>
  </si>
  <si>
    <t>Age range</t>
  </si>
  <si>
    <t>April</t>
  </si>
  <si>
    <t>0 - 5</t>
  </si>
  <si>
    <t>06 -17</t>
  </si>
  <si>
    <t>18 -25</t>
  </si>
  <si>
    <t>26 -55</t>
  </si>
  <si>
    <t>56 - 64</t>
  </si>
  <si>
    <t>65 - 74</t>
  </si>
  <si>
    <t>75 - 80</t>
  </si>
  <si>
    <t>81 - 84</t>
  </si>
  <si>
    <t>85 &amp; Over</t>
  </si>
  <si>
    <t>May</t>
  </si>
  <si>
    <t>June</t>
  </si>
  <si>
    <t>July</t>
  </si>
  <si>
    <t>August</t>
  </si>
  <si>
    <t>September</t>
  </si>
  <si>
    <t>October</t>
  </si>
  <si>
    <t>November</t>
  </si>
  <si>
    <t>December</t>
  </si>
  <si>
    <t>January</t>
  </si>
  <si>
    <t>February</t>
  </si>
  <si>
    <t>10th May to 16th May</t>
  </si>
  <si>
    <t>17th May to 23rd May</t>
  </si>
  <si>
    <t>24th May to 30th May</t>
  </si>
  <si>
    <t>31st May to 6th June</t>
  </si>
  <si>
    <t>7th June to 13th June</t>
  </si>
  <si>
    <t>14th June to 20th June</t>
  </si>
  <si>
    <t>21st June to 27th June</t>
  </si>
  <si>
    <t>28th June to 4th July</t>
  </si>
  <si>
    <t>5th July to 11th July</t>
  </si>
  <si>
    <t>12th July to 18th July</t>
  </si>
  <si>
    <t>19th July to 25th July</t>
  </si>
  <si>
    <t>26th July to 1st Aug</t>
  </si>
  <si>
    <t>2nd Aug to 8th Aug</t>
  </si>
  <si>
    <t>9th Aug to 15th Aug</t>
  </si>
  <si>
    <t>Location (exact):</t>
  </si>
  <si>
    <t>Patient Falls on Ward A - March 2021</t>
  </si>
  <si>
    <t>March</t>
  </si>
  <si>
    <t xml:space="preserve"> +2 Sigma</t>
  </si>
  <si>
    <t xml:space="preserve"> +1 Sigma</t>
  </si>
  <si>
    <t>Average</t>
  </si>
  <si>
    <t xml:space="preserve"> -1 Sigma</t>
  </si>
  <si>
    <t xml:space="preserve"> -2 Sigma</t>
  </si>
  <si>
    <t>LastCell</t>
  </si>
  <si>
    <t>Range</t>
  </si>
  <si>
    <t>UCL</t>
  </si>
  <si>
    <t>LCL</t>
  </si>
  <si>
    <t>Ap 19 – Mar 20</t>
  </si>
  <si>
    <t>Apr 20 – Mar 21</t>
  </si>
  <si>
    <t>Apr 18 – Mar 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</si>
</sst>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0" x14ac:knownFonts="1">
    <font>
      <sz val="11"/>
      <color rgb="FF000000"/>
      <name val="Calibri"/>
    </font>
    <font>
      <sz val="11"/>
      <color theme="1"/>
      <name val="Calibri"/>
      <family val="2"/>
      <scheme val="minor"/>
    </font>
    <font>
      <sz val="11"/>
      <color theme="1"/>
      <name val="Calibri"/>
      <family val="2"/>
      <scheme val="minor"/>
    </font>
    <font>
      <b/>
      <sz val="11"/>
      <color rgb="FF000000"/>
      <name val="Calibri"/>
      <family val="2"/>
    </font>
    <font>
      <b/>
      <sz val="10"/>
      <color indexed="8"/>
      <name val="Arial"/>
      <family val="2"/>
    </font>
    <font>
      <sz val="11"/>
      <color rgb="FF000000"/>
      <name val="Calibri"/>
      <family val="2"/>
    </font>
    <font>
      <sz val="11"/>
      <color rgb="FF000000"/>
      <name val="Calibri"/>
      <family val="2"/>
    </font>
    <font>
      <b/>
      <sz val="20"/>
      <color rgb="FF000000"/>
      <name val="Arial"/>
      <family val="2"/>
    </font>
    <font>
      <b/>
      <sz val="14"/>
      <color rgb="FF000000"/>
      <name val="Arial"/>
      <family val="2"/>
    </font>
    <font>
      <sz val="14"/>
      <color rgb="FF000000"/>
      <name val="Calibri"/>
      <family val="2"/>
    </font>
    <font>
      <sz val="20"/>
      <color rgb="FF000000"/>
      <name val="Calibri"/>
      <family val="2"/>
    </font>
    <font>
      <sz val="8"/>
      <color indexed="81"/>
      <name val="Tahoma"/>
      <family val="2"/>
    </font>
    <font>
      <b/>
      <sz val="8"/>
      <color indexed="81"/>
      <name val="Tahoma"/>
      <family val="2"/>
    </font>
    <font>
      <sz val="11"/>
      <color rgb="FF000000"/>
      <name val="Calibri"/>
      <family val="2"/>
    </font>
    <font>
      <sz val="11"/>
      <color rgb="FF000000"/>
      <name val="Calibri"/>
      <family val="2"/>
    </font>
    <font>
      <sz val="10"/>
      <color rgb="FF000000"/>
      <name val="Arial"/>
      <family val="2"/>
    </font>
    <font>
      <sz val="10"/>
      <color theme="1"/>
      <name val="Calibri"/>
      <family val="2"/>
      <scheme val="minor"/>
    </font>
    <font>
      <sz val="11"/>
      <color rgb="FF000000"/>
      <name val="Calibri"/>
      <family val="2"/>
    </font>
    <font>
      <sz val="12"/>
      <color rgb="FF000000"/>
      <name val="Calibri"/>
      <family val="2"/>
    </font>
    <font>
      <b/>
      <sz val="28"/>
      <color rgb="FF0070C0"/>
      <name val="Arial"/>
      <family val="2"/>
    </font>
  </fonts>
  <fills count="17">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0"/>
        <bgColor indexed="64"/>
      </patternFill>
    </fill>
    <fill>
      <patternFill patternType="solid">
        <fgColor theme="5" tint="0.79998168889431442"/>
        <bgColor indexed="64"/>
      </patternFill>
    </fill>
    <fill>
      <patternFill patternType="solid">
        <fgColor rgb="FF00FF00"/>
        <bgColor indexed="64"/>
      </patternFill>
    </fill>
    <fill>
      <patternFill patternType="solid">
        <fgColor rgb="FFFFC000"/>
        <bgColor indexed="64"/>
      </patternFill>
    </fill>
    <fill>
      <patternFill patternType="solid">
        <fgColor rgb="FFFF0000"/>
        <bgColor indexed="64"/>
      </patternFill>
    </fill>
    <fill>
      <patternFill patternType="solid">
        <fgColor rgb="FFFFCC00"/>
        <bgColor indexed="64"/>
      </patternFill>
    </fill>
    <fill>
      <patternFill patternType="solid">
        <fgColor theme="3" tint="0.39997558519241921"/>
        <bgColor indexed="64"/>
      </patternFill>
    </fill>
    <fill>
      <patternFill patternType="solid">
        <fgColor theme="0" tint="-0.249977111117893"/>
        <bgColor indexed="64"/>
      </patternFill>
    </fill>
    <fill>
      <patternFill patternType="solid">
        <fgColor rgb="FFAFC6DB"/>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17">
    <xf numFmtId="0" fontId="0" fillId="0" borderId="0"/>
    <xf numFmtId="0" fontId="5" fillId="0" borderId="0"/>
    <xf numFmtId="0" fontId="6" fillId="0" borderId="0"/>
    <xf numFmtId="0" fontId="5" fillId="0" borderId="0"/>
    <xf numFmtId="0" fontId="5" fillId="0" borderId="0"/>
    <xf numFmtId="0" fontId="5" fillId="0" borderId="0"/>
    <xf numFmtId="0" fontId="5" fillId="0" borderId="0"/>
    <xf numFmtId="0" fontId="13" fillId="0" borderId="0"/>
    <xf numFmtId="0" fontId="13" fillId="0" borderId="0"/>
    <xf numFmtId="0" fontId="14" fillId="0" borderId="0"/>
    <xf numFmtId="0" fontId="2" fillId="0" borderId="0"/>
    <xf numFmtId="0" fontId="17" fillId="0" borderId="0"/>
    <xf numFmtId="0" fontId="5" fillId="0" borderId="0"/>
    <xf numFmtId="0" fontId="5" fillId="0" borderId="0"/>
    <xf numFmtId="0" fontId="5" fillId="0" borderId="0"/>
    <xf numFmtId="0" fontId="5" fillId="0" borderId="0"/>
    <xf numFmtId="0" fontId="1" fillId="0" borderId="0"/>
  </cellStyleXfs>
  <cellXfs count="202">
    <xf numFmtId="0" fontId="0" fillId="0" borderId="0" xfId="0"/>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0" xfId="0" applyFont="1"/>
    <xf numFmtId="0" fontId="3" fillId="0" borderId="1" xfId="0" applyFont="1" applyBorder="1"/>
    <xf numFmtId="0" fontId="0" fillId="0" borderId="1" xfId="0" applyBorder="1"/>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0" borderId="0" xfId="0" applyAlignment="1">
      <alignment horizontal="left" vertical="center" wrapText="1"/>
    </xf>
    <xf numFmtId="0" fontId="0" fillId="0" borderId="0" xfId="0"/>
    <xf numFmtId="0" fontId="3" fillId="0" borderId="0" xfId="0" applyFont="1" applyFill="1" applyBorder="1"/>
    <xf numFmtId="0" fontId="0" fillId="8" borderId="0" xfId="0" applyFill="1"/>
    <xf numFmtId="0" fontId="0" fillId="8" borderId="0" xfId="0" applyFill="1" applyAlignment="1">
      <alignment vertical="center" wrapText="1"/>
    </xf>
    <xf numFmtId="0" fontId="3" fillId="0" borderId="2" xfId="0" applyFont="1" applyFill="1" applyBorder="1"/>
    <xf numFmtId="0" fontId="0" fillId="8" borderId="1" xfId="0" applyFill="1" applyBorder="1" applyAlignment="1">
      <alignment horizontal="center" vertical="center"/>
    </xf>
    <xf numFmtId="0" fontId="5" fillId="0" borderId="0" xfId="0" applyFont="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7" borderId="1" xfId="0" applyFont="1" applyFill="1" applyBorder="1" applyAlignment="1">
      <alignment horizontal="center" vertical="center"/>
    </xf>
    <xf numFmtId="0" fontId="8" fillId="9" borderId="13" xfId="0" applyFont="1" applyFill="1" applyBorder="1" applyAlignment="1">
      <alignment horizontal="center" vertical="center"/>
    </xf>
    <xf numFmtId="0" fontId="9" fillId="9" borderId="13" xfId="0" applyFont="1" applyFill="1" applyBorder="1" applyAlignment="1">
      <alignment horizontal="center" vertical="center"/>
    </xf>
    <xf numFmtId="0" fontId="0" fillId="8" borderId="0" xfId="0" applyFill="1" applyBorder="1" applyAlignment="1">
      <alignment horizontal="center"/>
    </xf>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0" fontId="0" fillId="8" borderId="0" xfId="0" applyFill="1" applyBorder="1"/>
    <xf numFmtId="0" fontId="0" fillId="8" borderId="19" xfId="0" applyFill="1" applyBorder="1"/>
    <xf numFmtId="0" fontId="7" fillId="0" borderId="0" xfId="0" applyFont="1" applyBorder="1"/>
    <xf numFmtId="0" fontId="7" fillId="8" borderId="0" xfId="0" applyFont="1" applyFill="1" applyBorder="1"/>
    <xf numFmtId="0" fontId="7" fillId="0" borderId="0" xfId="0" applyFont="1" applyBorder="1" applyAlignment="1">
      <alignment vertical="center"/>
    </xf>
    <xf numFmtId="0" fontId="0" fillId="8" borderId="20" xfId="0" applyFill="1" applyBorder="1"/>
    <xf numFmtId="0" fontId="0" fillId="8" borderId="21" xfId="0" applyFill="1" applyBorder="1"/>
    <xf numFmtId="0" fontId="0" fillId="8" borderId="22" xfId="0" applyFill="1" applyBorder="1"/>
    <xf numFmtId="0" fontId="5" fillId="8" borderId="0" xfId="0" applyFont="1" applyFill="1"/>
    <xf numFmtId="0" fontId="8" fillId="9" borderId="6" xfId="0" applyFont="1" applyFill="1" applyBorder="1" applyAlignment="1">
      <alignment horizontal="left" vertical="center"/>
    </xf>
    <xf numFmtId="0" fontId="8" fillId="9" borderId="7" xfId="0" applyFont="1" applyFill="1" applyBorder="1" applyAlignment="1">
      <alignment horizontal="left" vertical="center"/>
    </xf>
    <xf numFmtId="0" fontId="8" fillId="9" borderId="8" xfId="0" applyFont="1" applyFill="1" applyBorder="1" applyAlignment="1">
      <alignment horizontal="left" vertical="center"/>
    </xf>
    <xf numFmtId="0" fontId="8" fillId="9" borderId="9" xfId="0" applyFont="1" applyFill="1" applyBorder="1" applyAlignment="1">
      <alignment horizontal="left" vertical="center"/>
    </xf>
    <xf numFmtId="0" fontId="6" fillId="8" borderId="18" xfId="2" applyFill="1" applyBorder="1"/>
    <xf numFmtId="0" fontId="7" fillId="8" borderId="0" xfId="2" applyFont="1" applyFill="1" applyBorder="1" applyAlignment="1">
      <alignment vertical="center"/>
    </xf>
    <xf numFmtId="0" fontId="6" fillId="8" borderId="0" xfId="2" applyFill="1"/>
    <xf numFmtId="0" fontId="6" fillId="8" borderId="0" xfId="2" applyFill="1" applyBorder="1"/>
    <xf numFmtId="0" fontId="7" fillId="8" borderId="0" xfId="2" applyFont="1" applyFill="1" applyBorder="1"/>
    <xf numFmtId="0" fontId="6" fillId="8" borderId="0" xfId="2" applyFill="1" applyBorder="1" applyAlignment="1">
      <alignment horizontal="center"/>
    </xf>
    <xf numFmtId="0" fontId="6" fillId="8" borderId="19" xfId="2" applyFill="1" applyBorder="1"/>
    <xf numFmtId="0" fontId="5" fillId="8" borderId="0" xfId="0" applyFont="1" applyFill="1" applyBorder="1"/>
    <xf numFmtId="0" fontId="0" fillId="8" borderId="0" xfId="0" applyFill="1" applyAlignment="1">
      <alignment horizontal="center"/>
    </xf>
    <xf numFmtId="0" fontId="0" fillId="8" borderId="0" xfId="0" applyFill="1" applyAlignment="1">
      <alignment horizontal="center" vertical="center"/>
    </xf>
    <xf numFmtId="0" fontId="3" fillId="8" borderId="1" xfId="0" applyFont="1" applyFill="1" applyBorder="1" applyAlignment="1">
      <alignment horizontal="center" vertical="center"/>
    </xf>
    <xf numFmtId="0" fontId="0" fillId="8" borderId="0" xfId="0" applyFill="1" applyAlignment="1">
      <alignment wrapText="1"/>
    </xf>
    <xf numFmtId="17" fontId="5" fillId="8" borderId="23" xfId="0" applyNumberFormat="1" applyFont="1" applyFill="1" applyBorder="1" applyAlignment="1">
      <alignment horizontal="left"/>
    </xf>
    <xf numFmtId="0" fontId="5" fillId="8" borderId="1" xfId="0" applyFont="1" applyFill="1" applyBorder="1" applyAlignment="1">
      <alignment horizontal="center" vertical="center" wrapText="1"/>
    </xf>
    <xf numFmtId="0" fontId="0" fillId="8" borderId="0" xfId="0" applyFill="1" applyAlignment="1">
      <alignment horizontal="center" vertical="center" wrapText="1"/>
    </xf>
    <xf numFmtId="0" fontId="0" fillId="0" borderId="1" xfId="0" applyBorder="1" applyAlignment="1">
      <alignment horizontal="center" vertical="center"/>
    </xf>
    <xf numFmtId="0" fontId="3" fillId="0" borderId="24" xfId="0" applyFont="1" applyBorder="1" applyAlignment="1">
      <alignment horizontal="center" vertical="center"/>
    </xf>
    <xf numFmtId="0" fontId="0" fillId="8" borderId="0" xfId="0" applyFill="1" applyAlignment="1">
      <alignment horizontal="left"/>
    </xf>
    <xf numFmtId="0" fontId="5" fillId="0" borderId="1" xfId="0" applyFont="1" applyBorder="1" applyAlignment="1">
      <alignment horizontal="left"/>
    </xf>
    <xf numFmtId="0" fontId="3" fillId="0" borderId="23" xfId="0" applyFont="1" applyBorder="1" applyAlignment="1">
      <alignment horizontal="left"/>
    </xf>
    <xf numFmtId="0" fontId="0" fillId="8" borderId="0" xfId="0" applyFill="1" applyAlignment="1">
      <alignment horizontal="left" vertical="center" wrapText="1"/>
    </xf>
    <xf numFmtId="0" fontId="3" fillId="0" borderId="1" xfId="0" applyFont="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center" vertical="center"/>
    </xf>
    <xf numFmtId="0" fontId="8" fillId="9" borderId="12" xfId="0" applyFont="1" applyFill="1" applyBorder="1" applyAlignment="1">
      <alignment horizontal="center" vertical="center"/>
    </xf>
    <xf numFmtId="0" fontId="4" fillId="0" borderId="1" xfId="0" applyFont="1" applyFill="1" applyBorder="1" applyAlignment="1">
      <alignment horizontal="center" vertical="center" wrapText="1"/>
    </xf>
    <xf numFmtId="2" fontId="0" fillId="10" borderId="1" xfId="0" applyNumberFormat="1" applyFill="1" applyBorder="1" applyAlignment="1">
      <alignment horizontal="center"/>
    </xf>
    <xf numFmtId="0" fontId="8" fillId="9" borderId="14" xfId="0" applyFont="1" applyFill="1" applyBorder="1" applyAlignment="1">
      <alignment horizontal="center" vertical="center"/>
    </xf>
    <xf numFmtId="0" fontId="0" fillId="8" borderId="1" xfId="0" applyFill="1" applyBorder="1"/>
    <xf numFmtId="20" fontId="0" fillId="0" borderId="0" xfId="0" applyNumberFormat="1" applyFill="1" applyAlignment="1">
      <alignment horizontal="right" vertical="center"/>
    </xf>
    <xf numFmtId="20" fontId="0" fillId="0" borderId="0" xfId="0" applyNumberFormat="1" applyFill="1"/>
    <xf numFmtId="0" fontId="0" fillId="0" borderId="0" xfId="0" applyFill="1"/>
    <xf numFmtId="0" fontId="15" fillId="0" borderId="0" xfId="0" applyFont="1"/>
    <xf numFmtId="0" fontId="0" fillId="0" borderId="13" xfId="0" applyBorder="1" applyAlignment="1">
      <alignment horizontal="center" vertical="center"/>
    </xf>
    <xf numFmtId="0" fontId="0" fillId="0" borderId="25" xfId="0" applyBorder="1" applyAlignment="1">
      <alignment horizontal="center" vertical="center"/>
    </xf>
    <xf numFmtId="0" fontId="0" fillId="10" borderId="28" xfId="0" applyFill="1" applyBorder="1" applyAlignment="1">
      <alignment horizontal="center"/>
    </xf>
    <xf numFmtId="0" fontId="0" fillId="0" borderId="9" xfId="0" applyBorder="1" applyAlignment="1">
      <alignment horizontal="center" vertical="center"/>
    </xf>
    <xf numFmtId="0" fontId="0" fillId="10" borderId="13" xfId="0" applyFill="1" applyBorder="1" applyAlignment="1">
      <alignment horizontal="center" vertical="center"/>
    </xf>
    <xf numFmtId="0" fontId="0" fillId="2" borderId="0" xfId="0" applyFill="1" applyBorder="1" applyAlignment="1">
      <alignment horizontal="center"/>
    </xf>
    <xf numFmtId="0" fontId="0" fillId="0" borderId="27" xfId="0" applyBorder="1" applyAlignment="1">
      <alignment horizontal="center"/>
    </xf>
    <xf numFmtId="0" fontId="0" fillId="8" borderId="25" xfId="0" applyFill="1" applyBorder="1" applyAlignment="1">
      <alignment horizontal="center" vertical="center"/>
    </xf>
    <xf numFmtId="0" fontId="0" fillId="8" borderId="29" xfId="0" applyFill="1" applyBorder="1" applyAlignment="1">
      <alignment horizontal="center" vertical="center"/>
    </xf>
    <xf numFmtId="0" fontId="0" fillId="8" borderId="30" xfId="0" applyFill="1" applyBorder="1" applyAlignment="1">
      <alignment horizontal="center" vertical="center"/>
    </xf>
    <xf numFmtId="0" fontId="0" fillId="8" borderId="13" xfId="0" applyFill="1" applyBorder="1" applyAlignment="1">
      <alignment horizontal="center" vertical="center"/>
    </xf>
    <xf numFmtId="0" fontId="0" fillId="8" borderId="9" xfId="0" applyFill="1" applyBorder="1" applyAlignment="1">
      <alignment horizontal="center" vertical="center"/>
    </xf>
    <xf numFmtId="0" fontId="0" fillId="8" borderId="31" xfId="0" applyFill="1" applyBorder="1" applyAlignment="1">
      <alignment horizontal="center" vertical="center"/>
    </xf>
    <xf numFmtId="0" fontId="0" fillId="8" borderId="13" xfId="0" applyFill="1" applyBorder="1" applyAlignment="1">
      <alignment horizontal="center"/>
    </xf>
    <xf numFmtId="0" fontId="0" fillId="2" borderId="9" xfId="0" applyFill="1" applyBorder="1" applyAlignment="1">
      <alignment horizontal="center" vertical="center"/>
    </xf>
    <xf numFmtId="0" fontId="0" fillId="11" borderId="13" xfId="0" applyFill="1" applyBorder="1" applyAlignment="1">
      <alignment horizontal="center" vertical="center"/>
    </xf>
    <xf numFmtId="0" fontId="0" fillId="11" borderId="27" xfId="0" applyFill="1" applyBorder="1" applyAlignment="1">
      <alignment horizontal="center"/>
    </xf>
    <xf numFmtId="0" fontId="0" fillId="10" borderId="27" xfId="0" applyFill="1" applyBorder="1" applyAlignment="1">
      <alignment horizontal="center"/>
    </xf>
    <xf numFmtId="0" fontId="0" fillId="0" borderId="27" xfId="0" applyBorder="1" applyAlignment="1">
      <alignment horizontal="center" wrapText="1"/>
    </xf>
    <xf numFmtId="0" fontId="16" fillId="0" borderId="3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11" borderId="27"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0" fillId="0" borderId="27" xfId="0" applyBorder="1" applyAlignment="1">
      <alignment wrapText="1"/>
    </xf>
    <xf numFmtId="0" fontId="0" fillId="0" borderId="31" xfId="0" applyBorder="1" applyAlignment="1">
      <alignment horizontal="center" vertical="center"/>
    </xf>
    <xf numFmtId="0" fontId="0" fillId="0" borderId="30" xfId="0" applyBorder="1" applyAlignment="1">
      <alignment horizontal="center" vertical="center"/>
    </xf>
    <xf numFmtId="0" fontId="16" fillId="0" borderId="12" xfId="0" applyFont="1" applyBorder="1"/>
    <xf numFmtId="0" fontId="16" fillId="0" borderId="13" xfId="0" applyFont="1" applyBorder="1"/>
    <xf numFmtId="0" fontId="16" fillId="8" borderId="13" xfId="0" applyFont="1" applyFill="1" applyBorder="1"/>
    <xf numFmtId="0" fontId="16" fillId="8" borderId="33" xfId="0" applyFont="1" applyFill="1" applyBorder="1"/>
    <xf numFmtId="0" fontId="16" fillId="0" borderId="27" xfId="0" applyFont="1" applyFill="1" applyBorder="1"/>
    <xf numFmtId="17" fontId="0" fillId="8" borderId="1" xfId="0" applyNumberFormat="1" applyFill="1" applyBorder="1" applyAlignment="1">
      <alignment horizontal="center"/>
    </xf>
    <xf numFmtId="0" fontId="0" fillId="8" borderId="1" xfId="0" applyFill="1" applyBorder="1" applyAlignment="1">
      <alignment horizontal="center"/>
    </xf>
    <xf numFmtId="0" fontId="5" fillId="8" borderId="1" xfId="0" applyFont="1" applyFill="1" applyBorder="1"/>
    <xf numFmtId="0" fontId="0" fillId="0" borderId="1" xfId="0" applyBorder="1" applyAlignment="1">
      <alignment horizontal="center"/>
    </xf>
    <xf numFmtId="0" fontId="0" fillId="0" borderId="0" xfId="0" applyAlignment="1">
      <alignment horizontal="center"/>
    </xf>
    <xf numFmtId="0" fontId="0" fillId="0" borderId="35" xfId="0" applyBorder="1" applyAlignment="1">
      <alignment horizontal="center" vertical="center"/>
    </xf>
    <xf numFmtId="0" fontId="0" fillId="0" borderId="0" xfId="0" applyAlignment="1">
      <alignment horizontal="center" vertical="center"/>
    </xf>
    <xf numFmtId="0" fontId="0" fillId="0" borderId="2" xfId="0" applyFill="1" applyBorder="1" applyAlignment="1">
      <alignment horizontal="center"/>
    </xf>
    <xf numFmtId="0" fontId="0" fillId="0" borderId="1" xfId="0" applyFill="1" applyBorder="1" applyAlignment="1">
      <alignment horizontal="center"/>
    </xf>
    <xf numFmtId="0" fontId="5" fillId="8" borderId="1" xfId="0" applyFont="1" applyFill="1" applyBorder="1" applyAlignment="1">
      <alignment horizontal="center"/>
    </xf>
    <xf numFmtId="0" fontId="0" fillId="8" borderId="6" xfId="0" applyFill="1" applyBorder="1"/>
    <xf numFmtId="0" fontId="0" fillId="10" borderId="6" xfId="0" applyFill="1" applyBorder="1"/>
    <xf numFmtId="0" fontId="0" fillId="2" borderId="8" xfId="0" applyFill="1" applyBorder="1"/>
    <xf numFmtId="0" fontId="0" fillId="8" borderId="12" xfId="0" applyFill="1" applyBorder="1" applyAlignment="1">
      <alignment horizontal="center" vertical="center"/>
    </xf>
    <xf numFmtId="0" fontId="0" fillId="8" borderId="38" xfId="0" applyFill="1" applyBorder="1"/>
    <xf numFmtId="0" fontId="0" fillId="11" borderId="8" xfId="0" applyFill="1" applyBorder="1"/>
    <xf numFmtId="0" fontId="0" fillId="8" borderId="33" xfId="0" applyFill="1" applyBorder="1" applyAlignment="1">
      <alignment horizontal="center" vertical="center"/>
    </xf>
    <xf numFmtId="0" fontId="0" fillId="12" borderId="10" xfId="0" applyFill="1" applyBorder="1"/>
    <xf numFmtId="0" fontId="0" fillId="8" borderId="14" xfId="0" applyFill="1" applyBorder="1" applyAlignment="1">
      <alignment horizontal="center" vertical="center"/>
    </xf>
    <xf numFmtId="0" fontId="0" fillId="0" borderId="39" xfId="0" applyBorder="1" applyAlignment="1">
      <alignment horizontal="center" vertical="center"/>
    </xf>
    <xf numFmtId="0" fontId="0" fillId="8" borderId="36" xfId="0" applyFill="1" applyBorder="1" applyAlignment="1">
      <alignment horizontal="center" vertical="center"/>
    </xf>
    <xf numFmtId="0" fontId="3" fillId="14" borderId="1" xfId="0" applyFont="1" applyFill="1" applyBorder="1" applyAlignment="1">
      <alignment horizontal="center" vertical="center"/>
    </xf>
    <xf numFmtId="0" fontId="0" fillId="10" borderId="37" xfId="0" applyFill="1" applyBorder="1" applyAlignment="1">
      <alignment horizontal="center"/>
    </xf>
    <xf numFmtId="0" fontId="5" fillId="8" borderId="27" xfId="0" applyFont="1" applyFill="1" applyBorder="1"/>
    <xf numFmtId="2" fontId="0" fillId="2" borderId="23" xfId="0" applyNumberFormat="1" applyFill="1" applyBorder="1" applyAlignment="1">
      <alignment horizontal="center"/>
    </xf>
    <xf numFmtId="2" fontId="0" fillId="0" borderId="26" xfId="0" applyNumberFormat="1" applyBorder="1" applyAlignment="1">
      <alignment horizontal="center" vertical="center"/>
    </xf>
    <xf numFmtId="0" fontId="0" fillId="8" borderId="3" xfId="0" applyFill="1" applyBorder="1" applyAlignment="1">
      <alignment horizontal="center" vertical="center"/>
    </xf>
    <xf numFmtId="0" fontId="5" fillId="8" borderId="4" xfId="0" applyFont="1" applyFill="1" applyBorder="1" applyAlignment="1">
      <alignment vertical="center"/>
    </xf>
    <xf numFmtId="0" fontId="3" fillId="8" borderId="35" xfId="0" applyFont="1" applyFill="1" applyBorder="1" applyAlignment="1">
      <alignment horizontal="center" vertical="center"/>
    </xf>
    <xf numFmtId="0" fontId="3" fillId="10" borderId="35" xfId="0" applyFont="1" applyFill="1" applyBorder="1" applyAlignment="1">
      <alignment horizontal="center" vertical="center"/>
    </xf>
    <xf numFmtId="0" fontId="3" fillId="2" borderId="35" xfId="0" applyFont="1" applyFill="1" applyBorder="1" applyAlignment="1">
      <alignment horizontal="center" vertical="center"/>
    </xf>
    <xf numFmtId="0" fontId="3" fillId="13" borderId="35" xfId="0" applyFont="1" applyFill="1" applyBorder="1" applyAlignment="1">
      <alignment horizontal="center" vertical="center"/>
    </xf>
    <xf numFmtId="17" fontId="0" fillId="2" borderId="40" xfId="0" applyNumberFormat="1" applyFill="1" applyBorder="1"/>
    <xf numFmtId="0" fontId="3" fillId="0" borderId="34" xfId="0" applyFont="1" applyBorder="1"/>
    <xf numFmtId="0" fontId="0" fillId="2" borderId="35" xfId="0" applyFill="1" applyBorder="1" applyAlignment="1">
      <alignment horizontal="center"/>
    </xf>
    <xf numFmtId="0" fontId="0" fillId="2" borderId="35" xfId="0" applyFill="1" applyBorder="1"/>
    <xf numFmtId="0" fontId="0" fillId="0" borderId="36" xfId="0" applyBorder="1" applyAlignment="1">
      <alignment horizontal="center" vertical="center"/>
    </xf>
    <xf numFmtId="0" fontId="16" fillId="6" borderId="33" xfId="0" applyFont="1" applyFill="1" applyBorder="1"/>
    <xf numFmtId="0" fontId="3" fillId="15" borderId="1" xfId="0" applyFont="1" applyFill="1" applyBorder="1" applyAlignment="1">
      <alignment horizontal="center" vertical="center"/>
    </xf>
    <xf numFmtId="0" fontId="3" fillId="8" borderId="3" xfId="0" applyFont="1" applyFill="1" applyBorder="1" applyAlignment="1">
      <alignment horizontal="center" vertical="center"/>
    </xf>
    <xf numFmtId="0" fontId="10" fillId="8" borderId="15" xfId="0" applyFont="1" applyFill="1" applyBorder="1"/>
    <xf numFmtId="49" fontId="5" fillId="8" borderId="23" xfId="0" applyNumberFormat="1" applyFont="1" applyFill="1" applyBorder="1"/>
    <xf numFmtId="0" fontId="0" fillId="8" borderId="23" xfId="0" applyFill="1" applyBorder="1"/>
    <xf numFmtId="0" fontId="5" fillId="8" borderId="1" xfId="0" applyFont="1" applyFill="1" applyBorder="1" applyAlignment="1">
      <alignment horizontal="center" vertical="center"/>
    </xf>
    <xf numFmtId="0" fontId="0" fillId="8" borderId="23" xfId="0" applyFill="1" applyBorder="1" applyAlignment="1">
      <alignment horizontal="center" vertical="center"/>
    </xf>
    <xf numFmtId="0" fontId="0" fillId="15" borderId="1" xfId="0" applyFill="1" applyBorder="1" applyAlignment="1">
      <alignment horizontal="center" vertical="center"/>
    </xf>
    <xf numFmtId="0" fontId="0" fillId="0" borderId="31" xfId="0" applyFill="1" applyBorder="1" applyAlignment="1">
      <alignment horizontal="center" vertical="center"/>
    </xf>
    <xf numFmtId="0" fontId="0" fillId="0" borderId="13" xfId="0" applyFill="1" applyBorder="1" applyAlignment="1">
      <alignment horizontal="center" vertical="center"/>
    </xf>
    <xf numFmtId="0" fontId="0" fillId="0" borderId="9" xfId="0" applyFill="1" applyBorder="1" applyAlignment="1">
      <alignment horizontal="center" vertical="center"/>
    </xf>
    <xf numFmtId="0" fontId="0" fillId="0" borderId="33" xfId="0" applyFill="1" applyBorder="1" applyAlignment="1">
      <alignment horizontal="center" vertical="center"/>
    </xf>
    <xf numFmtId="0" fontId="0" fillId="15" borderId="31" xfId="0" applyFill="1" applyBorder="1" applyAlignment="1">
      <alignment horizontal="center" vertical="center"/>
    </xf>
    <xf numFmtId="0" fontId="0" fillId="15" borderId="13" xfId="0" applyFill="1" applyBorder="1" applyAlignment="1">
      <alignment horizontal="center" vertical="center"/>
    </xf>
    <xf numFmtId="0" fontId="0" fillId="15" borderId="9" xfId="0" applyFill="1" applyBorder="1" applyAlignment="1">
      <alignment horizontal="center" vertical="center"/>
    </xf>
    <xf numFmtId="0" fontId="19" fillId="0" borderId="0" xfId="0" applyFont="1" applyBorder="1" applyAlignment="1">
      <alignment vertical="center"/>
    </xf>
    <xf numFmtId="0" fontId="16" fillId="16" borderId="41" xfId="0" applyFont="1" applyFill="1" applyBorder="1" applyAlignment="1">
      <alignment vertical="center" wrapText="1"/>
    </xf>
    <xf numFmtId="0" fontId="16" fillId="0" borderId="0" xfId="0" applyFont="1"/>
    <xf numFmtId="0" fontId="0" fillId="10" borderId="1" xfId="0" applyFill="1" applyBorder="1" applyAlignment="1">
      <alignment horizontal="center" vertical="center"/>
    </xf>
    <xf numFmtId="0" fontId="0" fillId="2" borderId="1" xfId="0" applyFill="1" applyBorder="1" applyAlignment="1">
      <alignment horizontal="center" vertical="center"/>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2" fontId="0" fillId="12" borderId="1" xfId="0" applyNumberFormat="1" applyFill="1" applyBorder="1" applyAlignment="1">
      <alignment horizontal="center"/>
    </xf>
    <xf numFmtId="2" fontId="0" fillId="11" borderId="1" xfId="0" applyNumberFormat="1" applyFill="1" applyBorder="1" applyAlignment="1">
      <alignment horizontal="center"/>
    </xf>
    <xf numFmtId="0" fontId="0" fillId="8" borderId="1" xfId="0" applyFill="1" applyBorder="1" applyAlignment="1">
      <alignment horizontal="right"/>
    </xf>
    <xf numFmtId="0" fontId="10" fillId="10" borderId="4" xfId="0" applyFont="1" applyFill="1" applyBorder="1" applyAlignment="1">
      <alignment horizontal="center" vertical="center"/>
    </xf>
    <xf numFmtId="0" fontId="10" fillId="10" borderId="5" xfId="0" applyFont="1" applyFill="1" applyBorder="1" applyAlignment="1">
      <alignment horizontal="center" vertical="center"/>
    </xf>
    <xf numFmtId="0" fontId="8" fillId="9" borderId="10" xfId="0" applyFont="1" applyFill="1" applyBorder="1" applyAlignment="1">
      <alignment horizontal="left" vertical="center"/>
    </xf>
    <xf numFmtId="0" fontId="8" fillId="9" borderId="11" xfId="0" applyFont="1" applyFill="1" applyBorder="1" applyAlignment="1">
      <alignment horizontal="left" vertical="center"/>
    </xf>
    <xf numFmtId="0" fontId="10" fillId="8" borderId="4" xfId="0" applyFont="1" applyFill="1" applyBorder="1" applyAlignment="1">
      <alignment horizontal="center" vertical="center"/>
    </xf>
    <xf numFmtId="0" fontId="10" fillId="8" borderId="5" xfId="0" applyFont="1" applyFill="1" applyBorder="1" applyAlignment="1">
      <alignment horizontal="center" vertical="center"/>
    </xf>
    <xf numFmtId="0" fontId="7" fillId="0" borderId="0" xfId="0" applyFont="1" applyBorder="1" applyAlignment="1">
      <alignment horizontal="center" vertical="center" wrapText="1"/>
    </xf>
    <xf numFmtId="17" fontId="18" fillId="8" borderId="18" xfId="0" applyNumberFormat="1" applyFont="1" applyFill="1" applyBorder="1" applyAlignment="1">
      <alignment horizontal="left" vertical="center"/>
    </xf>
    <xf numFmtId="17" fontId="18" fillId="8" borderId="0" xfId="0" applyNumberFormat="1" applyFont="1" applyFill="1" applyBorder="1" applyAlignment="1">
      <alignment horizontal="left" vertical="center"/>
    </xf>
    <xf numFmtId="0" fontId="1" fillId="8" borderId="1" xfId="16" applyFill="1" applyBorder="1" applyAlignment="1"/>
    <xf numFmtId="164" fontId="1" fillId="8" borderId="1" xfId="16" applyNumberFormat="1" applyFill="1" applyBorder="1" applyAlignment="1"/>
    <xf numFmtId="164" fontId="1" fillId="0" borderId="0" xfId="16" applyNumberFormat="1"/>
    <xf numFmtId="0" fontId="1" fillId="0" borderId="0" xfId="16"/>
    <xf numFmtId="17" fontId="16" fillId="8" borderId="1" xfId="16" applyNumberFormat="1" applyFont="1" applyFill="1" applyBorder="1" applyAlignment="1">
      <alignment horizontal="center" vertical="center"/>
    </xf>
    <xf numFmtId="1" fontId="16" fillId="8" borderId="1" xfId="16" applyNumberFormat="1" applyFont="1" applyFill="1" applyBorder="1" applyAlignment="1">
      <alignment horizontal="center"/>
    </xf>
    <xf numFmtId="164" fontId="1" fillId="0" borderId="0" xfId="16" applyNumberFormat="1" applyFill="1"/>
    <xf numFmtId="0" fontId="1" fillId="0" borderId="0" xfId="16" applyFill="1"/>
    <xf numFmtId="164" fontId="1" fillId="11" borderId="0" xfId="16" applyNumberFormat="1" applyFill="1"/>
    <xf numFmtId="0" fontId="1" fillId="11" borderId="0" xfId="16" applyFill="1"/>
    <xf numFmtId="1" fontId="1" fillId="0" borderId="1" xfId="16" applyNumberFormat="1" applyBorder="1" applyAlignment="1">
      <alignment horizontal="center" vertical="center"/>
    </xf>
    <xf numFmtId="1" fontId="0" fillId="0" borderId="1" xfId="0" applyNumberFormat="1" applyBorder="1" applyAlignment="1">
      <alignment horizontal="center" vertical="center"/>
    </xf>
    <xf numFmtId="1" fontId="1" fillId="0" borderId="1" xfId="16" applyNumberFormat="1" applyBorder="1" applyAlignment="1">
      <alignment horizontal="center"/>
    </xf>
    <xf numFmtId="0" fontId="1" fillId="0" borderId="1" xfId="16" applyBorder="1" applyAlignment="1">
      <alignment horizontal="center" vertical="center" wrapText="1"/>
    </xf>
    <xf numFmtId="0" fontId="1" fillId="0" borderId="1" xfId="16" applyBorder="1" applyAlignment="1">
      <alignment horizontal="center" vertical="center"/>
    </xf>
    <xf numFmtId="0" fontId="1" fillId="0" borderId="0" xfId="16" applyAlignment="1">
      <alignment horizontal="center"/>
    </xf>
  </cellXfs>
  <cellStyles count="17">
    <cellStyle name="Normal" xfId="0" builtinId="0"/>
    <cellStyle name="Normal 10" xfId="9"/>
    <cellStyle name="Normal 10 2" xfId="15"/>
    <cellStyle name="Normal 11" xfId="11"/>
    <cellStyle name="Normal 12" xfId="10"/>
    <cellStyle name="Normal 13" xfId="16"/>
    <cellStyle name="Normal 2" xfId="2"/>
    <cellStyle name="Normal 2 2" xfId="12"/>
    <cellStyle name="Normal 3" xfId="1"/>
    <cellStyle name="Normal 4" xfId="3"/>
    <cellStyle name="Normal 5" xfId="4"/>
    <cellStyle name="Normal 6" xfId="5"/>
    <cellStyle name="Normal 7" xfId="6"/>
    <cellStyle name="Normal 8" xfId="7"/>
    <cellStyle name="Normal 8 2" xfId="13"/>
    <cellStyle name="Normal 9" xfId="8"/>
    <cellStyle name="Normal 9 2" xfId="14"/>
  </cellStyles>
  <dxfs count="0"/>
  <tableStyles count="0" defaultTableStyle="TableStyleMedium9"/>
  <colors>
    <mruColors>
      <color rgb="FF00FF00"/>
      <color rgb="FFFFCC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GB" sz="1200" b="1" i="0" baseline="0">
                <a:effectLst/>
              </a:rPr>
              <a:t>Number of Falls &amp; Number of Patients who've Fallen</a:t>
            </a:r>
            <a:endParaRPr lang="en-GB" sz="1200">
              <a:effectLst/>
            </a:endParaRPr>
          </a:p>
        </c:rich>
      </c:tx>
      <c:layout/>
      <c:overlay val="0"/>
    </c:title>
    <c:autoTitleDeleted val="0"/>
    <c:plotArea>
      <c:layout/>
      <c:barChart>
        <c:barDir val="col"/>
        <c:grouping val="clustered"/>
        <c:varyColors val="0"/>
        <c:ser>
          <c:idx val="0"/>
          <c:order val="0"/>
          <c:tx>
            <c:strRef>
              <c:f>'Number of Falls'!$P$2</c:f>
              <c:strCache>
                <c:ptCount val="1"/>
                <c:pt idx="0">
                  <c:v>No Falls</c:v>
                </c:pt>
              </c:strCache>
            </c:strRef>
          </c:tx>
          <c:invertIfNegative val="0"/>
          <c:cat>
            <c:numRef>
              <c:f>'Number of Falls'!$O$3:$O$14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'Number of Falls'!$P$3:$P$14</c:f>
              <c:numCache>
                <c:formatCode>General</c:formatCode>
                <c:ptCount val="12"/>
                <c:pt idx="0">
                  <c:v>1</c:v>
                </c:pt>
                <c:pt idx="1">
                  <c:v>4</c:v>
                </c:pt>
                <c:pt idx="2">
                  <c:v>2</c:v>
                </c:pt>
                <c:pt idx="3">
                  <c:v>5</c:v>
                </c:pt>
                <c:pt idx="4">
                  <c:v>0</c:v>
                </c:pt>
                <c:pt idx="5">
                  <c:v>2</c:v>
                </c:pt>
                <c:pt idx="6">
                  <c:v>1</c:v>
                </c:pt>
                <c:pt idx="7">
                  <c:v>0</c:v>
                </c:pt>
                <c:pt idx="8">
                  <c:v>4</c:v>
                </c:pt>
                <c:pt idx="9">
                  <c:v>1</c:v>
                </c:pt>
                <c:pt idx="10">
                  <c:v>0</c:v>
                </c:pt>
                <c:pt idx="11">
                  <c:v>1</c:v>
                </c:pt>
              </c:numCache>
            </c:numRef>
          </c:val>
        </c:ser>
        <c:dLbls>
          <c:showLegendKey val="0"/>
          <c:showVal val="0"/>
          <c:showCatName val="0"/>
          <c:showSerName val="0"/>
          <c:showPercent val="0"/>
          <c:showBubbleSize val="0"/>
        </c:dLbls>
        <c:gapWidth val="150"/>
        <c:axId val="125342344"/>
        <c:axId val="125349488"/>
      </c:barChart>
      <c:lineChart>
        <c:grouping val="standard"/>
        <c:varyColors val="0"/>
        <c:ser>
          <c:idx val="1"/>
          <c:order val="1"/>
          <c:tx>
            <c:strRef>
              <c:f>'Number of Falls'!$Q$2</c:f>
              <c:strCache>
                <c:ptCount val="1"/>
                <c:pt idx="0">
                  <c:v>No Pts</c:v>
                </c:pt>
              </c:strCache>
            </c:strRef>
          </c:tx>
          <c:cat>
            <c:numRef>
              <c:f>'Number of Falls'!$O$3:$O$14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'Number of Falls'!$Q$3:$Q$14</c:f>
              <c:numCache>
                <c:formatCode>General</c:formatCode>
                <c:ptCount val="12"/>
                <c:pt idx="0">
                  <c:v>1</c:v>
                </c:pt>
                <c:pt idx="1">
                  <c:v>3</c:v>
                </c:pt>
                <c:pt idx="2">
                  <c:v>2</c:v>
                </c:pt>
                <c:pt idx="3">
                  <c:v>3</c:v>
                </c:pt>
                <c:pt idx="4">
                  <c:v>0</c:v>
                </c:pt>
                <c:pt idx="5">
                  <c:v>3</c:v>
                </c:pt>
                <c:pt idx="6">
                  <c:v>1</c:v>
                </c:pt>
                <c:pt idx="7">
                  <c:v>0</c:v>
                </c:pt>
                <c:pt idx="8">
                  <c:v>4</c:v>
                </c:pt>
                <c:pt idx="9">
                  <c:v>1</c:v>
                </c:pt>
                <c:pt idx="10">
                  <c:v>0</c:v>
                </c:pt>
                <c:pt idx="11">
                  <c:v>1</c:v>
                </c:pt>
              </c:numCache>
            </c:numRef>
          </c:val>
          <c:smooth val="0"/>
        </c:ser>
        <c:dLbls>
          <c:showLegendKey val="0"/>
          <c:showVal val="0"/>
          <c:showCatName val="0"/>
          <c:showSerName val="0"/>
          <c:showPercent val="0"/>
          <c:showBubbleSize val="0"/>
        </c:dLbls>
        <c:marker val="1"/>
        <c:smooth val="0"/>
        <c:axId val="125342344"/>
        <c:axId val="125349488"/>
      </c:lineChart>
      <c:dateAx>
        <c:axId val="125342344"/>
        <c:scaling>
          <c:orientation val="minMax"/>
        </c:scaling>
        <c:delete val="0"/>
        <c:axPos val="b"/>
        <c:numFmt formatCode="mmm\-yy" sourceLinked="1"/>
        <c:majorTickMark val="none"/>
        <c:minorTickMark val="none"/>
        <c:tickLblPos val="nextTo"/>
        <c:txPr>
          <a:bodyPr rot="5400000" vert="horz"/>
          <a:lstStyle/>
          <a:p>
            <a:pPr>
              <a:defRPr/>
            </a:pPr>
            <a:endParaRPr lang="en-US"/>
          </a:p>
        </c:txPr>
        <c:crossAx val="125349488"/>
        <c:crosses val="autoZero"/>
        <c:auto val="1"/>
        <c:lblOffset val="100"/>
        <c:baseTimeUnit val="months"/>
      </c:dateAx>
      <c:valAx>
        <c:axId val="125349488"/>
        <c:scaling>
          <c:orientation val="minMax"/>
        </c:scaling>
        <c:delete val="0"/>
        <c:axPos val="l"/>
        <c:majorGridlines/>
        <c:numFmt formatCode="#,##0" sourceLinked="0"/>
        <c:majorTickMark val="none"/>
        <c:minorTickMark val="none"/>
        <c:tickLblPos val="nextTo"/>
        <c:crossAx val="125342344"/>
        <c:crosses val="autoZero"/>
        <c:crossBetween val="between"/>
      </c:valAx>
    </c:plotArea>
    <c:legend>
      <c:legendPos val="r"/>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Fall</a:t>
            </a:r>
            <a:r>
              <a:rPr lang="en-GB" baseline="0"/>
              <a:t> by Type</a:t>
            </a:r>
            <a:endParaRPr lang="en-GB"/>
          </a:p>
        </c:rich>
      </c:tx>
      <c:overlay val="0"/>
    </c:title>
    <c:autoTitleDeleted val="0"/>
    <c:plotArea>
      <c:layout/>
      <c:barChart>
        <c:barDir val="col"/>
        <c:grouping val="clustered"/>
        <c:varyColors val="0"/>
        <c:ser>
          <c:idx val="0"/>
          <c:order val="0"/>
          <c:tx>
            <c:strRef>
              <c:f>Themes!$O$34</c:f>
              <c:strCache>
                <c:ptCount val="1"/>
                <c:pt idx="0">
                  <c:v>Totals</c:v>
                </c:pt>
              </c:strCache>
            </c:strRef>
          </c:tx>
          <c:invertIfNegative val="0"/>
          <c:cat>
            <c:strRef>
              <c:f>Themes!$B$35:$B$41</c:f>
              <c:strCache>
                <c:ptCount val="7"/>
                <c:pt idx="0">
                  <c:v>Controlled Fall by Staff/Patient</c:v>
                </c:pt>
                <c:pt idx="1">
                  <c:v>Fall from Chair</c:v>
                </c:pt>
                <c:pt idx="2">
                  <c:v>Fall from Bed</c:v>
                </c:pt>
                <c:pt idx="3">
                  <c:v>Fall from Same Height</c:v>
                </c:pt>
                <c:pt idx="4">
                  <c:v>Slip</c:v>
                </c:pt>
                <c:pt idx="5">
                  <c:v>Found on Floor</c:v>
                </c:pt>
                <c:pt idx="6">
                  <c:v>Trip</c:v>
                </c:pt>
              </c:strCache>
            </c:strRef>
          </c:cat>
          <c:val>
            <c:numRef>
              <c:f>Themes!$O$35:$O$41</c:f>
              <c:numCache>
                <c:formatCode>General</c:formatCode>
                <c:ptCount val="7"/>
                <c:pt idx="0">
                  <c:v>1</c:v>
                </c:pt>
                <c:pt idx="1">
                  <c:v>6</c:v>
                </c:pt>
                <c:pt idx="2">
                  <c:v>5</c:v>
                </c:pt>
                <c:pt idx="3">
                  <c:v>0</c:v>
                </c:pt>
                <c:pt idx="4">
                  <c:v>3</c:v>
                </c:pt>
                <c:pt idx="5">
                  <c:v>6</c:v>
                </c:pt>
                <c:pt idx="6">
                  <c:v>0</c:v>
                </c:pt>
              </c:numCache>
            </c:numRef>
          </c:val>
        </c:ser>
        <c:dLbls>
          <c:showLegendKey val="0"/>
          <c:showVal val="0"/>
          <c:showCatName val="0"/>
          <c:showSerName val="0"/>
          <c:showPercent val="0"/>
          <c:showBubbleSize val="0"/>
        </c:dLbls>
        <c:gapWidth val="150"/>
        <c:axId val="125343472"/>
        <c:axId val="125340464"/>
      </c:barChart>
      <c:catAx>
        <c:axId val="125343472"/>
        <c:scaling>
          <c:orientation val="minMax"/>
        </c:scaling>
        <c:delete val="0"/>
        <c:axPos val="b"/>
        <c:majorTickMark val="out"/>
        <c:minorTickMark val="none"/>
        <c:tickLblPos val="nextTo"/>
        <c:txPr>
          <a:bodyPr rot="5400000" vert="horz"/>
          <a:lstStyle/>
          <a:p>
            <a:pPr>
              <a:defRPr/>
            </a:pPr>
            <a:endParaRPr lang="en-US"/>
          </a:p>
        </c:txPr>
        <c:crossAx val="125340464"/>
        <c:crosses val="autoZero"/>
        <c:auto val="1"/>
        <c:lblAlgn val="ctr"/>
        <c:lblOffset val="100"/>
        <c:noMultiLvlLbl val="0"/>
      </c:catAx>
      <c:valAx>
        <c:axId val="125340464"/>
        <c:scaling>
          <c:orientation val="minMax"/>
        </c:scaling>
        <c:delete val="0"/>
        <c:axPos val="l"/>
        <c:majorGridlines/>
        <c:numFmt formatCode="General" sourceLinked="1"/>
        <c:majorTickMark val="out"/>
        <c:minorTickMark val="none"/>
        <c:tickLblPos val="nextTo"/>
        <c:crossAx val="125343472"/>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Age</a:t>
            </a:r>
            <a:r>
              <a:rPr lang="en-GB" baseline="0"/>
              <a:t> Range</a:t>
            </a:r>
            <a:endParaRPr lang="en-GB"/>
          </a:p>
        </c:rich>
      </c:tx>
      <c:overlay val="0"/>
    </c:title>
    <c:autoTitleDeleted val="0"/>
    <c:plotArea>
      <c:layout/>
      <c:barChart>
        <c:barDir val="col"/>
        <c:grouping val="clustered"/>
        <c:varyColors val="0"/>
        <c:ser>
          <c:idx val="0"/>
          <c:order val="0"/>
          <c:tx>
            <c:strRef>
              <c:f>Themes!$S$3</c:f>
              <c:strCache>
                <c:ptCount val="1"/>
                <c:pt idx="0">
                  <c:v>Total</c:v>
                </c:pt>
              </c:strCache>
            </c:strRef>
          </c:tx>
          <c:invertIfNegative val="0"/>
          <c:cat>
            <c:strRef>
              <c:f>Themes!$F$6:$F$12</c:f>
              <c:strCache>
                <c:ptCount val="7"/>
                <c:pt idx="0">
                  <c:v>18 -25</c:v>
                </c:pt>
                <c:pt idx="1">
                  <c:v>26 -55</c:v>
                </c:pt>
                <c:pt idx="2">
                  <c:v>56 - 64</c:v>
                </c:pt>
                <c:pt idx="3">
                  <c:v>65 - 74</c:v>
                </c:pt>
                <c:pt idx="4">
                  <c:v>75 - 80</c:v>
                </c:pt>
                <c:pt idx="5">
                  <c:v>81 - 84</c:v>
                </c:pt>
                <c:pt idx="6">
                  <c:v>85 &amp; Over</c:v>
                </c:pt>
              </c:strCache>
            </c:strRef>
          </c:cat>
          <c:val>
            <c:numRef>
              <c:f>Themes!$S$6:$S$12</c:f>
              <c:numCache>
                <c:formatCode>General</c:formatCode>
                <c:ptCount val="7"/>
                <c:pt idx="0">
                  <c:v>0</c:v>
                </c:pt>
                <c:pt idx="1">
                  <c:v>0</c:v>
                </c:pt>
                <c:pt idx="2">
                  <c:v>1</c:v>
                </c:pt>
                <c:pt idx="3">
                  <c:v>2</c:v>
                </c:pt>
                <c:pt idx="4">
                  <c:v>7</c:v>
                </c:pt>
                <c:pt idx="5">
                  <c:v>7</c:v>
                </c:pt>
                <c:pt idx="6">
                  <c:v>4</c:v>
                </c:pt>
              </c:numCache>
            </c:numRef>
          </c:val>
        </c:ser>
        <c:dLbls>
          <c:showLegendKey val="0"/>
          <c:showVal val="0"/>
          <c:showCatName val="0"/>
          <c:showSerName val="0"/>
          <c:showPercent val="0"/>
          <c:showBubbleSize val="0"/>
        </c:dLbls>
        <c:gapWidth val="150"/>
        <c:axId val="125340840"/>
        <c:axId val="125352872"/>
      </c:barChart>
      <c:catAx>
        <c:axId val="125340840"/>
        <c:scaling>
          <c:orientation val="minMax"/>
        </c:scaling>
        <c:delete val="0"/>
        <c:axPos val="b"/>
        <c:majorTickMark val="none"/>
        <c:minorTickMark val="none"/>
        <c:tickLblPos val="nextTo"/>
        <c:crossAx val="125352872"/>
        <c:crosses val="autoZero"/>
        <c:auto val="1"/>
        <c:lblAlgn val="ctr"/>
        <c:lblOffset val="100"/>
        <c:noMultiLvlLbl val="0"/>
      </c:catAx>
      <c:valAx>
        <c:axId val="125352872"/>
        <c:scaling>
          <c:orientation val="minMax"/>
        </c:scaling>
        <c:delete val="0"/>
        <c:axPos val="l"/>
        <c:majorGridlines/>
        <c:title>
          <c:tx>
            <c:rich>
              <a:bodyPr/>
              <a:lstStyle/>
              <a:p>
                <a:pPr>
                  <a:defRPr/>
                </a:pPr>
                <a:r>
                  <a:rPr lang="en-US"/>
                  <a:t>Falls</a:t>
                </a:r>
              </a:p>
            </c:rich>
          </c:tx>
          <c:overlay val="0"/>
        </c:title>
        <c:numFmt formatCode="General" sourceLinked="1"/>
        <c:majorTickMark val="none"/>
        <c:minorTickMark val="none"/>
        <c:tickLblPos val="nextTo"/>
        <c:crossAx val="125340840"/>
        <c:crosses val="autoZero"/>
        <c:crossBetween val="between"/>
        <c:majorUnit val="1"/>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Weekly Falls</a:t>
            </a:r>
          </a:p>
        </c:rich>
      </c:tx>
      <c:overlay val="0"/>
    </c:title>
    <c:autoTitleDeleted val="0"/>
    <c:plotArea>
      <c:layout/>
      <c:barChart>
        <c:barDir val="col"/>
        <c:grouping val="stacked"/>
        <c:varyColors val="0"/>
        <c:ser>
          <c:idx val="0"/>
          <c:order val="0"/>
          <c:tx>
            <c:strRef>
              <c:f>'Weekly Falls'!$B$1</c:f>
              <c:strCache>
                <c:ptCount val="1"/>
                <c:pt idx="0">
                  <c:v>Number of falls</c:v>
                </c:pt>
              </c:strCache>
            </c:strRef>
          </c:tx>
          <c:invertIfNegative val="0"/>
          <c:cat>
            <c:strRef>
              <c:f>'Weekly Falls'!$A$2:$A$122</c:f>
              <c:strCache>
                <c:ptCount val="17"/>
                <c:pt idx="0">
                  <c:v>29th Mar to 4th Apr</c:v>
                </c:pt>
                <c:pt idx="1">
                  <c:v>5th Apr to 11th Apr</c:v>
                </c:pt>
                <c:pt idx="2">
                  <c:v>12th Apr to 18th Apr</c:v>
                </c:pt>
                <c:pt idx="3">
                  <c:v>19th Apr to 25th Apr</c:v>
                </c:pt>
                <c:pt idx="4">
                  <c:v>26th Apr to 2nd May</c:v>
                </c:pt>
                <c:pt idx="5">
                  <c:v>3rd May to 9th May</c:v>
                </c:pt>
                <c:pt idx="6">
                  <c:v>10th May to 16th May</c:v>
                </c:pt>
                <c:pt idx="7">
                  <c:v>17th May to 23rd May</c:v>
                </c:pt>
                <c:pt idx="8">
                  <c:v>24th May to 30th May</c:v>
                </c:pt>
                <c:pt idx="9">
                  <c:v>31st May to 6th June</c:v>
                </c:pt>
                <c:pt idx="10">
                  <c:v>7th June to 13th June</c:v>
                </c:pt>
                <c:pt idx="11">
                  <c:v>14th June to 20th June</c:v>
                </c:pt>
                <c:pt idx="12">
                  <c:v>21st June to 27th June</c:v>
                </c:pt>
                <c:pt idx="13">
                  <c:v>28th June to 4th July</c:v>
                </c:pt>
                <c:pt idx="14">
                  <c:v>5th July to 11th July</c:v>
                </c:pt>
                <c:pt idx="15">
                  <c:v>12th July to 18th July</c:v>
                </c:pt>
                <c:pt idx="16">
                  <c:v>19th July to 25th July</c:v>
                </c:pt>
              </c:strCache>
            </c:strRef>
          </c:cat>
          <c:val>
            <c:numRef>
              <c:f>'Weekly Falls'!$B$2:$B$122</c:f>
              <c:numCache>
                <c:formatCode>General</c:formatCode>
                <c:ptCount val="17"/>
                <c:pt idx="1">
                  <c:v>0</c:v>
                </c:pt>
              </c:numCache>
            </c:numRef>
          </c:val>
        </c:ser>
        <c:dLbls>
          <c:showLegendKey val="0"/>
          <c:showVal val="0"/>
          <c:showCatName val="0"/>
          <c:showSerName val="0"/>
          <c:showPercent val="0"/>
          <c:showBubbleSize val="0"/>
        </c:dLbls>
        <c:gapWidth val="150"/>
        <c:overlap val="100"/>
        <c:axId val="125352496"/>
        <c:axId val="125352120"/>
      </c:barChart>
      <c:lineChart>
        <c:grouping val="standard"/>
        <c:varyColors val="0"/>
        <c:ser>
          <c:idx val="1"/>
          <c:order val="1"/>
          <c:tx>
            <c:strRef>
              <c:f>'Weekly Falls'!$C$1</c:f>
              <c:strCache>
                <c:ptCount val="1"/>
                <c:pt idx="0">
                  <c:v>Number of patients</c:v>
                </c:pt>
              </c:strCache>
            </c:strRef>
          </c:tx>
          <c:cat>
            <c:strRef>
              <c:f>'Weekly Falls'!$A$2:$A$122</c:f>
              <c:strCache>
                <c:ptCount val="17"/>
                <c:pt idx="0">
                  <c:v>29th Mar to 4th Apr</c:v>
                </c:pt>
                <c:pt idx="1">
                  <c:v>5th Apr to 11th Apr</c:v>
                </c:pt>
                <c:pt idx="2">
                  <c:v>12th Apr to 18th Apr</c:v>
                </c:pt>
                <c:pt idx="3">
                  <c:v>19th Apr to 25th Apr</c:v>
                </c:pt>
                <c:pt idx="4">
                  <c:v>26th Apr to 2nd May</c:v>
                </c:pt>
                <c:pt idx="5">
                  <c:v>3rd May to 9th May</c:v>
                </c:pt>
                <c:pt idx="6">
                  <c:v>10th May to 16th May</c:v>
                </c:pt>
                <c:pt idx="7">
                  <c:v>17th May to 23rd May</c:v>
                </c:pt>
                <c:pt idx="8">
                  <c:v>24th May to 30th May</c:v>
                </c:pt>
                <c:pt idx="9">
                  <c:v>31st May to 6th June</c:v>
                </c:pt>
                <c:pt idx="10">
                  <c:v>7th June to 13th June</c:v>
                </c:pt>
                <c:pt idx="11">
                  <c:v>14th June to 20th June</c:v>
                </c:pt>
                <c:pt idx="12">
                  <c:v>21st June to 27th June</c:v>
                </c:pt>
                <c:pt idx="13">
                  <c:v>28th June to 4th July</c:v>
                </c:pt>
                <c:pt idx="14">
                  <c:v>5th July to 11th July</c:v>
                </c:pt>
                <c:pt idx="15">
                  <c:v>12th July to 18th July</c:v>
                </c:pt>
                <c:pt idx="16">
                  <c:v>19th July to 25th July</c:v>
                </c:pt>
              </c:strCache>
            </c:strRef>
          </c:cat>
          <c:val>
            <c:numRef>
              <c:f>'Weekly Falls'!$C$2:$C$122</c:f>
              <c:numCache>
                <c:formatCode>General</c:formatCode>
                <c:ptCount val="17"/>
              </c:numCache>
            </c:numRef>
          </c:val>
          <c:smooth val="0"/>
        </c:ser>
        <c:dLbls>
          <c:showLegendKey val="0"/>
          <c:showVal val="0"/>
          <c:showCatName val="0"/>
          <c:showSerName val="0"/>
          <c:showPercent val="0"/>
          <c:showBubbleSize val="0"/>
        </c:dLbls>
        <c:marker val="1"/>
        <c:smooth val="0"/>
        <c:axId val="125352496"/>
        <c:axId val="125352120"/>
      </c:lineChart>
      <c:catAx>
        <c:axId val="125352496"/>
        <c:scaling>
          <c:orientation val="minMax"/>
        </c:scaling>
        <c:delete val="0"/>
        <c:axPos val="b"/>
        <c:majorTickMark val="none"/>
        <c:minorTickMark val="none"/>
        <c:tickLblPos val="nextTo"/>
        <c:txPr>
          <a:bodyPr rot="5400000" vert="horz"/>
          <a:lstStyle/>
          <a:p>
            <a:pPr>
              <a:defRPr/>
            </a:pPr>
            <a:endParaRPr lang="en-US"/>
          </a:p>
        </c:txPr>
        <c:crossAx val="125352120"/>
        <c:crosses val="autoZero"/>
        <c:auto val="1"/>
        <c:lblAlgn val="ctr"/>
        <c:lblOffset val="100"/>
        <c:noMultiLvlLbl val="0"/>
      </c:catAx>
      <c:valAx>
        <c:axId val="125352120"/>
        <c:scaling>
          <c:orientation val="minMax"/>
        </c:scaling>
        <c:delete val="0"/>
        <c:axPos val="l"/>
        <c:majorGridlines/>
        <c:title>
          <c:tx>
            <c:rich>
              <a:bodyPr/>
              <a:lstStyle/>
              <a:p>
                <a:pPr>
                  <a:defRPr/>
                </a:pPr>
                <a:r>
                  <a:rPr lang="en-US"/>
                  <a:t>Number of Patients</a:t>
                </a:r>
              </a:p>
            </c:rich>
          </c:tx>
          <c:overlay val="0"/>
        </c:title>
        <c:numFmt formatCode="#,##0" sourceLinked="0"/>
        <c:majorTickMark val="none"/>
        <c:minorTickMark val="none"/>
        <c:tickLblPos val="nextTo"/>
        <c:crossAx val="125352496"/>
        <c:crosses val="autoZero"/>
        <c:crossBetween val="between"/>
        <c:majorUnit val="1"/>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baseline="0">
                <a:effectLst/>
              </a:rPr>
              <a:t>Lying &amp; Standing BP</a:t>
            </a:r>
            <a:endParaRPr lang="en-GB">
              <a:effectLst/>
            </a:endParaRPr>
          </a:p>
        </c:rich>
      </c:tx>
      <c:layout>
        <c:manualLayout>
          <c:xMode val="edge"/>
          <c:yMode val="edge"/>
          <c:x val="0.38773841898029404"/>
          <c:y val="2.2545452608837283E-2"/>
        </c:manualLayout>
      </c:layout>
      <c:overlay val="0"/>
    </c:title>
    <c:autoTitleDeleted val="0"/>
    <c:plotArea>
      <c:layout/>
      <c:lineChart>
        <c:grouping val="standard"/>
        <c:varyColors val="0"/>
        <c:ser>
          <c:idx val="0"/>
          <c:order val="0"/>
          <c:tx>
            <c:strRef>
              <c:f>'L&amp;S BP'!$B$1</c:f>
              <c:strCache>
                <c:ptCount val="1"/>
              </c:strCache>
            </c:strRef>
          </c:tx>
          <c:spPr>
            <a:ln w="12700">
              <a:solidFill>
                <a:srgbClr val="000080"/>
              </a:solidFill>
              <a:prstDash val="solid"/>
            </a:ln>
            <a:effectLst/>
          </c:spPr>
          <c:marker>
            <c:symbol val="square"/>
            <c:size val="6"/>
            <c:spPr>
              <a:solidFill>
                <a:srgbClr val="000080"/>
              </a:solidFill>
              <a:ln>
                <a:solidFill>
                  <a:srgbClr val="000080"/>
                </a:solidFill>
                <a:prstDash val="solid"/>
              </a:ln>
            </c:spPr>
          </c:marker>
          <c:dPt>
            <c:idx val="0"/>
            <c:marker>
              <c:symbol val="diamond"/>
              <c:size val="6"/>
              <c:spPr>
                <a:solidFill>
                  <a:srgbClr val="FF0000"/>
                </a:solidFill>
                <a:ln>
                  <a:solidFill>
                    <a:srgbClr val="FF0000"/>
                  </a:solidFill>
                  <a:prstDash val="solid"/>
                </a:ln>
              </c:spPr>
            </c:marker>
            <c:bubble3D val="0"/>
          </c:dPt>
          <c:dPt>
            <c:idx val="1"/>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2"/>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3"/>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4"/>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5"/>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6"/>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7"/>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8"/>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9"/>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11"/>
            <c:marker>
              <c:symbol val="diamond"/>
              <c:size val="6"/>
              <c:spPr>
                <a:solidFill>
                  <a:srgbClr val="FF0000"/>
                </a:solidFill>
                <a:ln>
                  <a:solidFill>
                    <a:srgbClr val="FF0000"/>
                  </a:solidFill>
                  <a:prstDash val="solid"/>
                </a:ln>
              </c:spPr>
            </c:marker>
            <c:bubble3D val="0"/>
          </c:dPt>
          <c:dPt>
            <c:idx val="12"/>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13"/>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14"/>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15"/>
            <c:marker>
              <c:symbol val="diamond"/>
              <c:size val="6"/>
              <c:spPr>
                <a:solidFill>
                  <a:srgbClr val="FF0000"/>
                </a:solidFill>
                <a:ln>
                  <a:solidFill>
                    <a:srgbClr val="FF0000"/>
                  </a:solidFill>
                  <a:prstDash val="solid"/>
                </a:ln>
              </c:spPr>
            </c:marker>
            <c:bubble3D val="0"/>
          </c:dPt>
          <c:dPt>
            <c:idx val="16"/>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Pt>
            <c:idx val="17"/>
            <c:marker>
              <c:symbol val="diamond"/>
              <c:size val="6"/>
              <c:spPr>
                <a:solidFill>
                  <a:srgbClr val="FF0000"/>
                </a:solidFill>
                <a:ln>
                  <a:solidFill>
                    <a:srgbClr val="FF0000"/>
                  </a:solidFill>
                  <a:prstDash val="solid"/>
                </a:ln>
              </c:spPr>
            </c:marker>
            <c:bubble3D val="0"/>
            <c:spPr>
              <a:ln w="12700">
                <a:solidFill>
                  <a:srgbClr val="FF0000"/>
                </a:solidFill>
                <a:prstDash val="solid"/>
              </a:ln>
              <a:effectLst/>
            </c:spPr>
          </c:dPt>
          <c:dLbls>
            <c:showLegendKey val="0"/>
            <c:showVal val="1"/>
            <c:showCatName val="0"/>
            <c:showSerName val="0"/>
            <c:showPercent val="0"/>
            <c:showBubbleSize val="0"/>
            <c:showLeaderLines val="0"/>
          </c:dLbls>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BP'!$B$14:$B$37</c:f>
              <c:numCache>
                <c:formatCode>0</c:formatCode>
                <c:ptCount val="24"/>
                <c:pt idx="0">
                  <c:v>7</c:v>
                </c:pt>
                <c:pt idx="1">
                  <c:v>6</c:v>
                </c:pt>
                <c:pt idx="2">
                  <c:v>3</c:v>
                </c:pt>
                <c:pt idx="3">
                  <c:v>61</c:v>
                </c:pt>
                <c:pt idx="4">
                  <c:v>66</c:v>
                </c:pt>
                <c:pt idx="5">
                  <c:v>45</c:v>
                </c:pt>
                <c:pt idx="6">
                  <c:v>75</c:v>
                </c:pt>
                <c:pt idx="7">
                  <c:v>52</c:v>
                </c:pt>
                <c:pt idx="8">
                  <c:v>44</c:v>
                </c:pt>
                <c:pt idx="9">
                  <c:v>37</c:v>
                </c:pt>
                <c:pt idx="10">
                  <c:v>34</c:v>
                </c:pt>
                <c:pt idx="11">
                  <c:v>37</c:v>
                </c:pt>
                <c:pt idx="12">
                  <c:v>51</c:v>
                </c:pt>
                <c:pt idx="13">
                  <c:v>54</c:v>
                </c:pt>
                <c:pt idx="14">
                  <c:v>54</c:v>
                </c:pt>
                <c:pt idx="15">
                  <c:v>52</c:v>
                </c:pt>
                <c:pt idx="16">
                  <c:v>54</c:v>
                </c:pt>
                <c:pt idx="17">
                  <c:v>44</c:v>
                </c:pt>
                <c:pt idx="18">
                  <c:v>49</c:v>
                </c:pt>
                <c:pt idx="19">
                  <c:v>46</c:v>
                </c:pt>
                <c:pt idx="20">
                  <c:v>43</c:v>
                </c:pt>
                <c:pt idx="21">
                  <c:v>71</c:v>
                </c:pt>
                <c:pt idx="22">
                  <c:v>56</c:v>
                </c:pt>
                <c:pt idx="23">
                  <c:v>43</c:v>
                </c:pt>
              </c:numCache>
            </c:numRef>
          </c:val>
          <c:smooth val="0"/>
        </c:ser>
        <c:ser>
          <c:idx val="1"/>
          <c:order val="1"/>
          <c:tx>
            <c:strRef>
              <c:f>'L&amp;S BP'!$C$1</c:f>
              <c:strCache>
                <c:ptCount val="1"/>
                <c:pt idx="0">
                  <c:v>UCL</c:v>
                </c:pt>
              </c:strCache>
            </c:strRef>
          </c:tx>
          <c:spPr>
            <a:ln w="12700">
              <a:solidFill>
                <a:srgbClr val="FF0000"/>
              </a:solidFill>
              <a:prstDash val="lgDash"/>
            </a:ln>
            <a:effectLst/>
          </c:spPr>
          <c:marker>
            <c:symbol val="none"/>
          </c:marker>
          <c:dLbls>
            <c:dLbl>
              <c:idx val="1"/>
              <c:layout>
                <c:manualLayout>
                  <c:x val="-1.36526285394977E-2"/>
                  <c:y val="-2.0875584141913404E-2"/>
                </c:manualLayout>
              </c:layout>
              <c:tx>
                <c:rich>
                  <a:bodyPr/>
                  <a:lstStyle/>
                  <a:p>
                    <a:pPr>
                      <a:defRPr/>
                    </a:pPr>
                    <a:r>
                      <a:rPr lang="en-US"/>
                      <a:t>UCL</a:t>
                    </a:r>
                  </a:p>
                </c:rich>
              </c:tx>
              <c:numFmt formatCode="0.0" sourceLinked="0"/>
              <c:spPr/>
              <c:showLegendKey val="0"/>
              <c:showVal val="1"/>
              <c:showCatName val="0"/>
              <c:showSerName val="0"/>
              <c:showPercent val="0"/>
              <c:showBubbleSize val="0"/>
            </c:dLbl>
            <c:dLbl>
              <c:idx val="16"/>
              <c:layout>
                <c:manualLayout>
                  <c:x val="-1.36526285394977E-2"/>
                  <c:y val="-2.0875584141913404E-2"/>
                </c:manualLayout>
              </c:layout>
              <c:numFmt formatCode="0.0" sourceLinked="0"/>
              <c:spPr/>
              <c:txPr>
                <a:bodyPr/>
                <a:lstStyle/>
                <a:p>
                  <a:pPr>
                    <a:defRPr/>
                  </a:pPr>
                  <a:endParaRPr lang="en-US"/>
                </a:p>
              </c:txPr>
              <c:showLegendKey val="0"/>
              <c:showVal val="1"/>
              <c:showCatName val="0"/>
              <c:showSerName val="0"/>
              <c:showPercent val="0"/>
              <c:showBubbleSize val="0"/>
            </c:dLbl>
            <c:showLegendKey val="0"/>
            <c:showVal val="0"/>
            <c:showCatName val="0"/>
            <c:showSerName val="0"/>
            <c:showPercent val="0"/>
            <c:showBubbleSize val="0"/>
          </c:dLbls>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BP'!$C$2:$C$30</c:f>
              <c:numCache>
                <c:formatCode>0.0</c:formatCode>
                <c:ptCount val="29"/>
                <c:pt idx="0">
                  <c:v>30.241333333333337</c:v>
                </c:pt>
                <c:pt idx="1">
                  <c:v>30.241333333333337</c:v>
                </c:pt>
                <c:pt idx="2">
                  <c:v>30.241333333333337</c:v>
                </c:pt>
                <c:pt idx="3">
                  <c:v>30.241333333333337</c:v>
                </c:pt>
                <c:pt idx="4">
                  <c:v>30.241333333333337</c:v>
                </c:pt>
                <c:pt idx="5">
                  <c:v>30.241333333333337</c:v>
                </c:pt>
                <c:pt idx="6">
                  <c:v>30.241333333333337</c:v>
                </c:pt>
                <c:pt idx="7">
                  <c:v>30.241333333333337</c:v>
                </c:pt>
                <c:pt idx="8">
                  <c:v>30.241333333333337</c:v>
                </c:pt>
                <c:pt idx="9">
                  <c:v>30.241333333333337</c:v>
                </c:pt>
                <c:pt idx="10">
                  <c:v>30.241333333333337</c:v>
                </c:pt>
                <c:pt idx="11">
                  <c:v>30.241333333333337</c:v>
                </c:pt>
                <c:pt idx="12">
                  <c:v>59.715692307692308</c:v>
                </c:pt>
                <c:pt idx="13">
                  <c:v>59.715692307692308</c:v>
                </c:pt>
                <c:pt idx="14">
                  <c:v>59.715692307692308</c:v>
                </c:pt>
                <c:pt idx="15">
                  <c:v>59.715692307692308</c:v>
                </c:pt>
                <c:pt idx="16">
                  <c:v>59.715692307692308</c:v>
                </c:pt>
                <c:pt idx="17">
                  <c:v>59.715692307692308</c:v>
                </c:pt>
                <c:pt idx="18">
                  <c:v>59.715692307692308</c:v>
                </c:pt>
                <c:pt idx="19">
                  <c:v>59.715692307692308</c:v>
                </c:pt>
                <c:pt idx="20">
                  <c:v>59.715692307692308</c:v>
                </c:pt>
                <c:pt idx="21">
                  <c:v>59.715692307692308</c:v>
                </c:pt>
                <c:pt idx="22">
                  <c:v>59.715692307692308</c:v>
                </c:pt>
                <c:pt idx="23">
                  <c:v>59.715692307692308</c:v>
                </c:pt>
                <c:pt idx="24">
                  <c:v>74.824666666666673</c:v>
                </c:pt>
                <c:pt idx="25">
                  <c:v>74.824666666666673</c:v>
                </c:pt>
                <c:pt idx="26">
                  <c:v>74.824666666666673</c:v>
                </c:pt>
                <c:pt idx="27">
                  <c:v>74.824666666666673</c:v>
                </c:pt>
                <c:pt idx="28">
                  <c:v>74.824666666666673</c:v>
                </c:pt>
              </c:numCache>
            </c:numRef>
          </c:val>
          <c:smooth val="0"/>
        </c:ser>
        <c:ser>
          <c:idx val="2"/>
          <c:order val="2"/>
          <c:tx>
            <c:strRef>
              <c:f>'L&amp;S BP'!$D$1</c:f>
              <c:strCache>
                <c:ptCount val="1"/>
                <c:pt idx="0">
                  <c:v> +2 Sigma</c:v>
                </c:pt>
              </c:strCache>
            </c:strRef>
          </c:tx>
          <c:spPr>
            <a:ln w="25400">
              <a:noFill/>
            </a:ln>
            <a:effectLst/>
          </c:spPr>
          <c:marker>
            <c:symbol val="none"/>
          </c:marker>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BP'!$D$2:$D$30</c:f>
              <c:numCache>
                <c:formatCode>0.0</c:formatCode>
                <c:ptCount val="29"/>
                <c:pt idx="0">
                  <c:v>22.43866666666667</c:v>
                </c:pt>
                <c:pt idx="1">
                  <c:v>22.43866666666667</c:v>
                </c:pt>
                <c:pt idx="2">
                  <c:v>22.43866666666667</c:v>
                </c:pt>
                <c:pt idx="3">
                  <c:v>22.43866666666667</c:v>
                </c:pt>
                <c:pt idx="4">
                  <c:v>22.43866666666667</c:v>
                </c:pt>
                <c:pt idx="5">
                  <c:v>22.43866666666667</c:v>
                </c:pt>
                <c:pt idx="6">
                  <c:v>22.43866666666667</c:v>
                </c:pt>
                <c:pt idx="7">
                  <c:v>22.43866666666667</c:v>
                </c:pt>
                <c:pt idx="8">
                  <c:v>22.43866666666667</c:v>
                </c:pt>
                <c:pt idx="9">
                  <c:v>22.43866666666667</c:v>
                </c:pt>
                <c:pt idx="10">
                  <c:v>22.43866666666667</c:v>
                </c:pt>
                <c:pt idx="11">
                  <c:v>22.43866666666667</c:v>
                </c:pt>
                <c:pt idx="12">
                  <c:v>51.913025641025641</c:v>
                </c:pt>
                <c:pt idx="13">
                  <c:v>51.913025641025641</c:v>
                </c:pt>
                <c:pt idx="14">
                  <c:v>51.913025641025641</c:v>
                </c:pt>
                <c:pt idx="15">
                  <c:v>51.913025641025641</c:v>
                </c:pt>
                <c:pt idx="16">
                  <c:v>51.913025641025641</c:v>
                </c:pt>
                <c:pt idx="17">
                  <c:v>51.913025641025641</c:v>
                </c:pt>
                <c:pt idx="18">
                  <c:v>51.913025641025641</c:v>
                </c:pt>
                <c:pt idx="19">
                  <c:v>51.913025641025641</c:v>
                </c:pt>
                <c:pt idx="20">
                  <c:v>51.913025641025641</c:v>
                </c:pt>
                <c:pt idx="21">
                  <c:v>51.913025641025641</c:v>
                </c:pt>
                <c:pt idx="22">
                  <c:v>51.913025641025641</c:v>
                </c:pt>
                <c:pt idx="23">
                  <c:v>51.913025641025641</c:v>
                </c:pt>
                <c:pt idx="24">
                  <c:v>67.022000000000006</c:v>
                </c:pt>
                <c:pt idx="25">
                  <c:v>67.022000000000006</c:v>
                </c:pt>
                <c:pt idx="26">
                  <c:v>67.022000000000006</c:v>
                </c:pt>
                <c:pt idx="27">
                  <c:v>67.022000000000006</c:v>
                </c:pt>
                <c:pt idx="28">
                  <c:v>67.022000000000006</c:v>
                </c:pt>
              </c:numCache>
            </c:numRef>
          </c:val>
          <c:smooth val="0"/>
        </c:ser>
        <c:ser>
          <c:idx val="3"/>
          <c:order val="3"/>
          <c:tx>
            <c:strRef>
              <c:f>'L&amp;S BP'!$E$1</c:f>
              <c:strCache>
                <c:ptCount val="1"/>
                <c:pt idx="0">
                  <c:v> +1 Sigma</c:v>
                </c:pt>
              </c:strCache>
            </c:strRef>
          </c:tx>
          <c:spPr>
            <a:ln w="25400">
              <a:noFill/>
            </a:ln>
            <a:effectLst/>
          </c:spPr>
          <c:marker>
            <c:symbol val="none"/>
          </c:marker>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BP'!$E$2:$E$30</c:f>
              <c:numCache>
                <c:formatCode>0.0</c:formatCode>
                <c:ptCount val="29"/>
                <c:pt idx="0">
                  <c:v>14.636000000000001</c:v>
                </c:pt>
                <c:pt idx="1">
                  <c:v>14.636000000000001</c:v>
                </c:pt>
                <c:pt idx="2">
                  <c:v>14.636000000000001</c:v>
                </c:pt>
                <c:pt idx="3">
                  <c:v>14.636000000000001</c:v>
                </c:pt>
                <c:pt idx="4">
                  <c:v>14.636000000000001</c:v>
                </c:pt>
                <c:pt idx="5">
                  <c:v>14.636000000000001</c:v>
                </c:pt>
                <c:pt idx="6">
                  <c:v>14.636000000000001</c:v>
                </c:pt>
                <c:pt idx="7">
                  <c:v>14.636000000000001</c:v>
                </c:pt>
                <c:pt idx="8">
                  <c:v>14.636000000000001</c:v>
                </c:pt>
                <c:pt idx="9">
                  <c:v>14.636000000000001</c:v>
                </c:pt>
                <c:pt idx="10">
                  <c:v>14.636000000000001</c:v>
                </c:pt>
                <c:pt idx="11">
                  <c:v>14.636000000000001</c:v>
                </c:pt>
                <c:pt idx="12">
                  <c:v>44.110358974358974</c:v>
                </c:pt>
                <c:pt idx="13">
                  <c:v>44.110358974358974</c:v>
                </c:pt>
                <c:pt idx="14">
                  <c:v>44.110358974358974</c:v>
                </c:pt>
                <c:pt idx="15">
                  <c:v>44.110358974358974</c:v>
                </c:pt>
                <c:pt idx="16">
                  <c:v>44.110358974358974</c:v>
                </c:pt>
                <c:pt idx="17">
                  <c:v>44.110358974358974</c:v>
                </c:pt>
                <c:pt idx="18">
                  <c:v>44.110358974358974</c:v>
                </c:pt>
                <c:pt idx="19">
                  <c:v>44.110358974358974</c:v>
                </c:pt>
                <c:pt idx="20">
                  <c:v>44.110358974358974</c:v>
                </c:pt>
                <c:pt idx="21">
                  <c:v>44.110358974358974</c:v>
                </c:pt>
                <c:pt idx="22">
                  <c:v>44.110358974358974</c:v>
                </c:pt>
                <c:pt idx="23">
                  <c:v>44.110358974358974</c:v>
                </c:pt>
                <c:pt idx="24">
                  <c:v>59.219333333333331</c:v>
                </c:pt>
                <c:pt idx="25">
                  <c:v>59.219333333333331</c:v>
                </c:pt>
                <c:pt idx="26">
                  <c:v>59.219333333333331</c:v>
                </c:pt>
                <c:pt idx="27">
                  <c:v>59.219333333333331</c:v>
                </c:pt>
                <c:pt idx="28">
                  <c:v>59.219333333333331</c:v>
                </c:pt>
              </c:numCache>
            </c:numRef>
          </c:val>
          <c:smooth val="0"/>
        </c:ser>
        <c:ser>
          <c:idx val="4"/>
          <c:order val="4"/>
          <c:tx>
            <c:strRef>
              <c:f>'L&amp;S BP'!$F$1</c:f>
              <c:strCache>
                <c:ptCount val="1"/>
                <c:pt idx="0">
                  <c:v>Average</c:v>
                </c:pt>
              </c:strCache>
            </c:strRef>
          </c:tx>
          <c:spPr>
            <a:ln w="12700">
              <a:solidFill>
                <a:srgbClr val="00FFFF"/>
              </a:solidFill>
              <a:prstDash val="solid"/>
            </a:ln>
            <a:effectLst/>
          </c:spPr>
          <c:marker>
            <c:symbol val="none"/>
          </c:marker>
          <c:dLbls>
            <c:dLbl>
              <c:idx val="1"/>
              <c:layout>
                <c:manualLayout>
                  <c:x val="-1.36526285394977E-2"/>
                  <c:y val="-2.0875419768529399E-2"/>
                </c:manualLayout>
              </c:layout>
              <c:tx>
                <c:rich>
                  <a:bodyPr/>
                  <a:lstStyle/>
                  <a:p>
                    <a:pPr>
                      <a:defRPr/>
                    </a:pPr>
                    <a:r>
                      <a:rPr lang="en-US"/>
                      <a:t>CL</a:t>
                    </a:r>
                  </a:p>
                </c:rich>
              </c:tx>
              <c:numFmt formatCode="0.0" sourceLinked="0"/>
              <c:spPr/>
              <c:showLegendKey val="0"/>
              <c:showVal val="1"/>
              <c:showCatName val="0"/>
              <c:showSerName val="0"/>
              <c:showPercent val="0"/>
              <c:showBubbleSize val="0"/>
            </c:dLbl>
            <c:dLbl>
              <c:idx val="16"/>
              <c:layout>
                <c:manualLayout>
                  <c:x val="-1.36526285394977E-2"/>
                  <c:y val="-2.0875419768529399E-2"/>
                </c:manualLayout>
              </c:layout>
              <c:numFmt formatCode="0.0" sourceLinked="0"/>
              <c:spPr/>
              <c:txPr>
                <a:bodyPr/>
                <a:lstStyle/>
                <a:p>
                  <a:pPr>
                    <a:defRPr/>
                  </a:pPr>
                  <a:endParaRPr lang="en-US"/>
                </a:p>
              </c:txPr>
              <c:showLegendKey val="0"/>
              <c:showVal val="1"/>
              <c:showCatName val="0"/>
              <c:showSerName val="0"/>
              <c:showPercent val="0"/>
              <c:showBubbleSize val="0"/>
            </c:dLbl>
            <c:showLegendKey val="0"/>
            <c:showVal val="0"/>
            <c:showCatName val="0"/>
            <c:showSerName val="0"/>
            <c:showPercent val="0"/>
            <c:showBubbleSize val="0"/>
          </c:dLbls>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BP'!$F$2:$F$30</c:f>
              <c:numCache>
                <c:formatCode>0.0</c:formatCode>
                <c:ptCount val="29"/>
                <c:pt idx="0">
                  <c:v>6.833333333333333</c:v>
                </c:pt>
                <c:pt idx="1">
                  <c:v>6.833333333333333</c:v>
                </c:pt>
                <c:pt idx="2">
                  <c:v>6.833333333333333</c:v>
                </c:pt>
                <c:pt idx="3">
                  <c:v>6.833333333333333</c:v>
                </c:pt>
                <c:pt idx="4">
                  <c:v>6.833333333333333</c:v>
                </c:pt>
                <c:pt idx="5">
                  <c:v>6.833333333333333</c:v>
                </c:pt>
                <c:pt idx="6">
                  <c:v>6.833333333333333</c:v>
                </c:pt>
                <c:pt idx="7">
                  <c:v>6.833333333333333</c:v>
                </c:pt>
                <c:pt idx="8">
                  <c:v>6.833333333333333</c:v>
                </c:pt>
                <c:pt idx="9">
                  <c:v>6.833333333333333</c:v>
                </c:pt>
                <c:pt idx="10">
                  <c:v>6.833333333333333</c:v>
                </c:pt>
                <c:pt idx="11">
                  <c:v>6.833333333333333</c:v>
                </c:pt>
                <c:pt idx="12">
                  <c:v>36.307692307692307</c:v>
                </c:pt>
                <c:pt idx="13">
                  <c:v>36.307692307692307</c:v>
                </c:pt>
                <c:pt idx="14">
                  <c:v>36.307692307692307</c:v>
                </c:pt>
                <c:pt idx="15">
                  <c:v>36.307692307692307</c:v>
                </c:pt>
                <c:pt idx="16">
                  <c:v>36.307692307692307</c:v>
                </c:pt>
                <c:pt idx="17">
                  <c:v>36.307692307692307</c:v>
                </c:pt>
                <c:pt idx="18">
                  <c:v>36.307692307692307</c:v>
                </c:pt>
                <c:pt idx="19">
                  <c:v>36.307692307692307</c:v>
                </c:pt>
                <c:pt idx="20">
                  <c:v>36.307692307692307</c:v>
                </c:pt>
                <c:pt idx="21">
                  <c:v>36.307692307692307</c:v>
                </c:pt>
                <c:pt idx="22">
                  <c:v>36.307692307692307</c:v>
                </c:pt>
                <c:pt idx="23">
                  <c:v>36.307692307692307</c:v>
                </c:pt>
                <c:pt idx="24">
                  <c:v>51.416666666666664</c:v>
                </c:pt>
                <c:pt idx="25">
                  <c:v>51.416666666666664</c:v>
                </c:pt>
                <c:pt idx="26">
                  <c:v>51.416666666666664</c:v>
                </c:pt>
                <c:pt idx="27">
                  <c:v>51.416666666666664</c:v>
                </c:pt>
                <c:pt idx="28">
                  <c:v>51.416666666666664</c:v>
                </c:pt>
              </c:numCache>
            </c:numRef>
          </c:val>
          <c:smooth val="0"/>
        </c:ser>
        <c:ser>
          <c:idx val="5"/>
          <c:order val="5"/>
          <c:tx>
            <c:strRef>
              <c:f>'L&amp;S BP'!$G$1</c:f>
              <c:strCache>
                <c:ptCount val="1"/>
                <c:pt idx="0">
                  <c:v> -1 Sigma</c:v>
                </c:pt>
              </c:strCache>
            </c:strRef>
          </c:tx>
          <c:spPr>
            <a:ln w="25400">
              <a:noFill/>
            </a:ln>
            <a:effectLst/>
          </c:spPr>
          <c:marker>
            <c:symbol val="none"/>
          </c:marker>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BP'!$G$2:$G$30</c:f>
              <c:numCache>
                <c:formatCode>0.0</c:formatCode>
                <c:ptCount val="29"/>
                <c:pt idx="0">
                  <c:v>-0.96933333333333493</c:v>
                </c:pt>
                <c:pt idx="1">
                  <c:v>-0.96933333333333493</c:v>
                </c:pt>
                <c:pt idx="2">
                  <c:v>-0.96933333333333493</c:v>
                </c:pt>
                <c:pt idx="3">
                  <c:v>-0.96933333333333493</c:v>
                </c:pt>
                <c:pt idx="4">
                  <c:v>-0.96933333333333493</c:v>
                </c:pt>
                <c:pt idx="5">
                  <c:v>-0.96933333333333493</c:v>
                </c:pt>
                <c:pt idx="6">
                  <c:v>-0.96933333333333493</c:v>
                </c:pt>
                <c:pt idx="7">
                  <c:v>-0.96933333333333493</c:v>
                </c:pt>
                <c:pt idx="8">
                  <c:v>-0.96933333333333493</c:v>
                </c:pt>
                <c:pt idx="9">
                  <c:v>-0.96933333333333493</c:v>
                </c:pt>
                <c:pt idx="10">
                  <c:v>-0.96933333333333493</c:v>
                </c:pt>
                <c:pt idx="11">
                  <c:v>-0.96933333333333493</c:v>
                </c:pt>
                <c:pt idx="12">
                  <c:v>28.50502564102564</c:v>
                </c:pt>
                <c:pt idx="13">
                  <c:v>28.50502564102564</c:v>
                </c:pt>
                <c:pt idx="14">
                  <c:v>28.50502564102564</c:v>
                </c:pt>
                <c:pt idx="15">
                  <c:v>28.50502564102564</c:v>
                </c:pt>
                <c:pt idx="16">
                  <c:v>28.50502564102564</c:v>
                </c:pt>
                <c:pt idx="17">
                  <c:v>28.50502564102564</c:v>
                </c:pt>
                <c:pt idx="18">
                  <c:v>28.50502564102564</c:v>
                </c:pt>
                <c:pt idx="19">
                  <c:v>28.50502564102564</c:v>
                </c:pt>
                <c:pt idx="20">
                  <c:v>28.50502564102564</c:v>
                </c:pt>
                <c:pt idx="21">
                  <c:v>28.50502564102564</c:v>
                </c:pt>
                <c:pt idx="22">
                  <c:v>28.50502564102564</c:v>
                </c:pt>
                <c:pt idx="23">
                  <c:v>28.50502564102564</c:v>
                </c:pt>
                <c:pt idx="24">
                  <c:v>43.613999999999997</c:v>
                </c:pt>
                <c:pt idx="25">
                  <c:v>43.613999999999997</c:v>
                </c:pt>
                <c:pt idx="26">
                  <c:v>43.613999999999997</c:v>
                </c:pt>
                <c:pt idx="27">
                  <c:v>43.613999999999997</c:v>
                </c:pt>
                <c:pt idx="28">
                  <c:v>43.613999999999997</c:v>
                </c:pt>
              </c:numCache>
            </c:numRef>
          </c:val>
          <c:smooth val="0"/>
        </c:ser>
        <c:ser>
          <c:idx val="6"/>
          <c:order val="6"/>
          <c:tx>
            <c:strRef>
              <c:f>'L&amp;S BP'!$H$1</c:f>
              <c:strCache>
                <c:ptCount val="1"/>
                <c:pt idx="0">
                  <c:v> -2 Sigma</c:v>
                </c:pt>
              </c:strCache>
            </c:strRef>
          </c:tx>
          <c:spPr>
            <a:ln w="25400">
              <a:noFill/>
            </a:ln>
            <a:effectLst/>
          </c:spPr>
          <c:marker>
            <c:symbol val="none"/>
          </c:marker>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BP'!$H$2:$H$30</c:f>
              <c:numCache>
                <c:formatCode>0.0</c:formatCode>
                <c:ptCount val="29"/>
                <c:pt idx="0">
                  <c:v>-8.772000000000002</c:v>
                </c:pt>
                <c:pt idx="1">
                  <c:v>-8.772000000000002</c:v>
                </c:pt>
                <c:pt idx="2">
                  <c:v>-8.772000000000002</c:v>
                </c:pt>
                <c:pt idx="3">
                  <c:v>-8.772000000000002</c:v>
                </c:pt>
                <c:pt idx="4">
                  <c:v>-8.772000000000002</c:v>
                </c:pt>
                <c:pt idx="5">
                  <c:v>-8.772000000000002</c:v>
                </c:pt>
                <c:pt idx="6">
                  <c:v>-8.772000000000002</c:v>
                </c:pt>
                <c:pt idx="7">
                  <c:v>-8.772000000000002</c:v>
                </c:pt>
                <c:pt idx="8">
                  <c:v>-8.772000000000002</c:v>
                </c:pt>
                <c:pt idx="9">
                  <c:v>-8.772000000000002</c:v>
                </c:pt>
                <c:pt idx="10">
                  <c:v>-8.772000000000002</c:v>
                </c:pt>
                <c:pt idx="11">
                  <c:v>-8.772000000000002</c:v>
                </c:pt>
                <c:pt idx="12">
                  <c:v>20.702358974358972</c:v>
                </c:pt>
                <c:pt idx="13">
                  <c:v>20.702358974358972</c:v>
                </c:pt>
                <c:pt idx="14">
                  <c:v>20.702358974358972</c:v>
                </c:pt>
                <c:pt idx="15">
                  <c:v>20.702358974358972</c:v>
                </c:pt>
                <c:pt idx="16">
                  <c:v>20.702358974358972</c:v>
                </c:pt>
                <c:pt idx="17">
                  <c:v>20.702358974358972</c:v>
                </c:pt>
                <c:pt idx="18">
                  <c:v>20.702358974358972</c:v>
                </c:pt>
                <c:pt idx="19">
                  <c:v>20.702358974358972</c:v>
                </c:pt>
                <c:pt idx="20">
                  <c:v>20.702358974358972</c:v>
                </c:pt>
                <c:pt idx="21">
                  <c:v>20.702358974358972</c:v>
                </c:pt>
                <c:pt idx="22">
                  <c:v>20.702358974358972</c:v>
                </c:pt>
                <c:pt idx="23">
                  <c:v>20.702358974358972</c:v>
                </c:pt>
                <c:pt idx="24">
                  <c:v>35.81133333333333</c:v>
                </c:pt>
                <c:pt idx="25">
                  <c:v>35.81133333333333</c:v>
                </c:pt>
                <c:pt idx="26">
                  <c:v>35.81133333333333</c:v>
                </c:pt>
                <c:pt idx="27">
                  <c:v>35.81133333333333</c:v>
                </c:pt>
                <c:pt idx="28">
                  <c:v>35.81133333333333</c:v>
                </c:pt>
              </c:numCache>
            </c:numRef>
          </c:val>
          <c:smooth val="0"/>
        </c:ser>
        <c:ser>
          <c:idx val="7"/>
          <c:order val="7"/>
          <c:tx>
            <c:strRef>
              <c:f>'L&amp;S BP'!$I$1</c:f>
              <c:strCache>
                <c:ptCount val="1"/>
                <c:pt idx="0">
                  <c:v>LCL</c:v>
                </c:pt>
              </c:strCache>
            </c:strRef>
          </c:tx>
          <c:spPr>
            <a:ln w="12700">
              <a:solidFill>
                <a:srgbClr val="FF0000"/>
              </a:solidFill>
              <a:prstDash val="lgDash"/>
            </a:ln>
            <a:effectLst/>
          </c:spPr>
          <c:marker>
            <c:symbol val="none"/>
          </c:marker>
          <c:dLbls>
            <c:dLbl>
              <c:idx val="1"/>
              <c:layout>
                <c:manualLayout>
                  <c:x val="-1.36526285394977E-2"/>
                  <c:y val="-2.0875419768529399E-2"/>
                </c:manualLayout>
              </c:layout>
              <c:tx>
                <c:rich>
                  <a:bodyPr/>
                  <a:lstStyle/>
                  <a:p>
                    <a:pPr>
                      <a:defRPr/>
                    </a:pPr>
                    <a:r>
                      <a:rPr lang="en-US"/>
                      <a:t>LCL</a:t>
                    </a:r>
                  </a:p>
                </c:rich>
              </c:tx>
              <c:numFmt formatCode="0.0" sourceLinked="0"/>
              <c:spPr/>
              <c:showLegendKey val="0"/>
              <c:showVal val="1"/>
              <c:showCatName val="0"/>
              <c:showSerName val="0"/>
              <c:showPercent val="0"/>
              <c:showBubbleSize val="0"/>
            </c:dLbl>
            <c:dLbl>
              <c:idx val="16"/>
              <c:layout>
                <c:manualLayout>
                  <c:x val="-1.36526285394977E-2"/>
                  <c:y val="-2.0875419768529399E-2"/>
                </c:manualLayout>
              </c:layout>
              <c:numFmt formatCode="0.0" sourceLinked="0"/>
              <c:spPr/>
              <c:txPr>
                <a:bodyPr/>
                <a:lstStyle/>
                <a:p>
                  <a:pPr>
                    <a:defRPr/>
                  </a:pPr>
                  <a:endParaRPr lang="en-US"/>
                </a:p>
              </c:txPr>
              <c:showLegendKey val="0"/>
              <c:showVal val="1"/>
              <c:showCatName val="0"/>
              <c:showSerName val="0"/>
              <c:showPercent val="0"/>
              <c:showBubbleSize val="0"/>
            </c:dLbl>
            <c:showLegendKey val="0"/>
            <c:showVal val="0"/>
            <c:showCatName val="0"/>
            <c:showSerName val="0"/>
            <c:showPercent val="0"/>
            <c:showBubbleSize val="0"/>
          </c:dLbls>
          <c:cat>
            <c:numRef>
              <c:f>'L&amp;S BP'!$A$14:$A$37</c:f>
              <c:numCache>
                <c:formatCode>mmm\-yy</c:formatCode>
                <c:ptCount val="24"/>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numCache>
            </c:numRef>
          </c:cat>
          <c:val>
            <c:numRef>
              <c:f>'L&amp;S BP'!$I$2:$I$30</c:f>
              <c:numCache>
                <c:formatCode>0.0</c:formatCode>
                <c:ptCount val="29"/>
                <c:pt idx="0">
                  <c:v>-16.574666666666673</c:v>
                </c:pt>
                <c:pt idx="1">
                  <c:v>-16.574666666666673</c:v>
                </c:pt>
                <c:pt idx="2">
                  <c:v>-16.574666666666673</c:v>
                </c:pt>
                <c:pt idx="3">
                  <c:v>-16.574666666666673</c:v>
                </c:pt>
                <c:pt idx="4">
                  <c:v>-16.574666666666673</c:v>
                </c:pt>
                <c:pt idx="5">
                  <c:v>-16.574666666666673</c:v>
                </c:pt>
                <c:pt idx="6">
                  <c:v>-16.574666666666673</c:v>
                </c:pt>
                <c:pt idx="7">
                  <c:v>-16.574666666666673</c:v>
                </c:pt>
                <c:pt idx="8">
                  <c:v>-16.574666666666673</c:v>
                </c:pt>
                <c:pt idx="9">
                  <c:v>-16.574666666666673</c:v>
                </c:pt>
                <c:pt idx="10">
                  <c:v>-16.574666666666673</c:v>
                </c:pt>
                <c:pt idx="11">
                  <c:v>-16.574666666666673</c:v>
                </c:pt>
                <c:pt idx="12">
                  <c:v>12.899692307692302</c:v>
                </c:pt>
                <c:pt idx="13">
                  <c:v>12.899692307692302</c:v>
                </c:pt>
                <c:pt idx="14">
                  <c:v>12.899692307692302</c:v>
                </c:pt>
                <c:pt idx="15">
                  <c:v>12.899692307692302</c:v>
                </c:pt>
                <c:pt idx="16">
                  <c:v>12.899692307692302</c:v>
                </c:pt>
                <c:pt idx="17">
                  <c:v>12.899692307692302</c:v>
                </c:pt>
                <c:pt idx="18">
                  <c:v>12.899692307692302</c:v>
                </c:pt>
                <c:pt idx="19">
                  <c:v>12.899692307692302</c:v>
                </c:pt>
                <c:pt idx="20">
                  <c:v>12.899692307692302</c:v>
                </c:pt>
                <c:pt idx="21">
                  <c:v>12.899692307692302</c:v>
                </c:pt>
                <c:pt idx="22">
                  <c:v>12.899692307692302</c:v>
                </c:pt>
                <c:pt idx="23">
                  <c:v>12.899692307692302</c:v>
                </c:pt>
                <c:pt idx="24">
                  <c:v>28.008666666666659</c:v>
                </c:pt>
                <c:pt idx="25">
                  <c:v>28.008666666666659</c:v>
                </c:pt>
                <c:pt idx="26">
                  <c:v>28.008666666666659</c:v>
                </c:pt>
                <c:pt idx="27">
                  <c:v>28.008666666666659</c:v>
                </c:pt>
                <c:pt idx="28">
                  <c:v>28.008666666666659</c:v>
                </c:pt>
              </c:numCache>
            </c:numRef>
          </c:val>
          <c:smooth val="0"/>
        </c:ser>
        <c:dLbls>
          <c:showLegendKey val="0"/>
          <c:showVal val="0"/>
          <c:showCatName val="0"/>
          <c:showSerName val="0"/>
          <c:showPercent val="0"/>
          <c:showBubbleSize val="0"/>
        </c:dLbls>
        <c:marker val="1"/>
        <c:smooth val="0"/>
        <c:axId val="145344352"/>
        <c:axId val="145344728"/>
      </c:lineChart>
      <c:catAx>
        <c:axId val="145344352"/>
        <c:scaling>
          <c:orientation val="minMax"/>
        </c:scaling>
        <c:delete val="0"/>
        <c:axPos val="b"/>
        <c:numFmt formatCode="mmm\-yy" sourceLinked="1"/>
        <c:majorTickMark val="out"/>
        <c:minorTickMark val="none"/>
        <c:tickLblPos val="nextTo"/>
        <c:txPr>
          <a:bodyPr rot="5400000" vert="horz"/>
          <a:lstStyle/>
          <a:p>
            <a:pPr>
              <a:defRPr sz="800"/>
            </a:pPr>
            <a:endParaRPr lang="en-US"/>
          </a:p>
        </c:txPr>
        <c:crossAx val="145344728"/>
        <c:crossesAt val="-20"/>
        <c:auto val="0"/>
        <c:lblAlgn val="ctr"/>
        <c:lblOffset val="100"/>
        <c:noMultiLvlLbl val="0"/>
      </c:catAx>
      <c:valAx>
        <c:axId val="145344728"/>
        <c:scaling>
          <c:orientation val="minMax"/>
        </c:scaling>
        <c:delete val="0"/>
        <c:axPos val="l"/>
        <c:title>
          <c:tx>
            <c:rich>
              <a:bodyPr/>
              <a:lstStyle/>
              <a:p>
                <a:pPr>
                  <a:defRPr/>
                </a:pPr>
                <a:r>
                  <a:rPr lang="en-GB"/>
                  <a:t>Bob Jakin</a:t>
                </a:r>
              </a:p>
            </c:rich>
          </c:tx>
          <c:layout/>
          <c:overlay val="0"/>
        </c:title>
        <c:numFmt formatCode="0" sourceLinked="1"/>
        <c:majorTickMark val="out"/>
        <c:minorTickMark val="none"/>
        <c:tickLblPos val="nextTo"/>
        <c:crossAx val="145344352"/>
        <c:crosses val="autoZero"/>
        <c:crossBetween val="midCat"/>
      </c:valAx>
      <c:spPr>
        <a:noFill/>
        <a:ln w="25400">
          <a:noFill/>
        </a:ln>
      </c:spPr>
    </c:plotArea>
    <c:plotVisOnly val="0"/>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b="1" i="0" baseline="0">
                <a:effectLst/>
              </a:rPr>
              <a:t>L&amp;S BP financial year comparison</a:t>
            </a:r>
          </a:p>
          <a:p>
            <a:pPr>
              <a:defRPr sz="1200"/>
            </a:pPr>
            <a:r>
              <a:rPr lang="en-US" sz="1200" b="1" i="0" baseline="0">
                <a:effectLst/>
              </a:rPr>
              <a:t>18/19 - 19/20 - 20-21</a:t>
            </a:r>
            <a:endParaRPr lang="en-GB" sz="1200">
              <a:effectLst/>
            </a:endParaRPr>
          </a:p>
        </c:rich>
      </c:tx>
      <c:layout>
        <c:manualLayout>
          <c:xMode val="edge"/>
          <c:yMode val="edge"/>
          <c:x val="0.23912489063867018"/>
          <c:y val="2.3148148148148147E-2"/>
        </c:manualLayout>
      </c:layout>
      <c:overlay val="0"/>
    </c:title>
    <c:autoTitleDeleted val="0"/>
    <c:plotArea>
      <c:layout/>
      <c:barChart>
        <c:barDir val="col"/>
        <c:grouping val="clustered"/>
        <c:varyColors val="0"/>
        <c:ser>
          <c:idx val="0"/>
          <c:order val="0"/>
          <c:invertIfNegative val="0"/>
          <c:dLbls>
            <c:showLegendKey val="0"/>
            <c:showVal val="1"/>
            <c:showCatName val="0"/>
            <c:showSerName val="0"/>
            <c:showPercent val="0"/>
            <c:showBubbleSize val="0"/>
            <c:showLeaderLines val="0"/>
          </c:dLbls>
          <c:cat>
            <c:strRef>
              <c:f>'L&amp;S BP'!$A$41:$C$41</c:f>
              <c:strCache>
                <c:ptCount val="3"/>
                <c:pt idx="0">
                  <c:v>Apr 18 – Mar 19</c:v>
                </c:pt>
                <c:pt idx="1">
                  <c:v>Ap 19 – Mar 20</c:v>
                </c:pt>
                <c:pt idx="2">
                  <c:v>Apr 20 – Mar 21</c:v>
                </c:pt>
              </c:strCache>
            </c:strRef>
          </c:cat>
          <c:val>
            <c:numRef>
              <c:f>'L&amp;S BP'!$A$42:$C$42</c:f>
              <c:numCache>
                <c:formatCode>General</c:formatCode>
                <c:ptCount val="3"/>
                <c:pt idx="0">
                  <c:v>82</c:v>
                </c:pt>
                <c:pt idx="1">
                  <c:v>467</c:v>
                </c:pt>
                <c:pt idx="2">
                  <c:v>617</c:v>
                </c:pt>
              </c:numCache>
            </c:numRef>
          </c:val>
        </c:ser>
        <c:dLbls>
          <c:showLegendKey val="0"/>
          <c:showVal val="0"/>
          <c:showCatName val="0"/>
          <c:showSerName val="0"/>
          <c:showPercent val="0"/>
          <c:showBubbleSize val="0"/>
        </c:dLbls>
        <c:gapWidth val="150"/>
        <c:axId val="145348488"/>
        <c:axId val="145348112"/>
      </c:barChart>
      <c:catAx>
        <c:axId val="145348488"/>
        <c:scaling>
          <c:orientation val="minMax"/>
        </c:scaling>
        <c:delete val="0"/>
        <c:axPos val="b"/>
        <c:majorTickMark val="none"/>
        <c:minorTickMark val="none"/>
        <c:tickLblPos val="nextTo"/>
        <c:crossAx val="145348112"/>
        <c:crosses val="autoZero"/>
        <c:auto val="1"/>
        <c:lblAlgn val="ctr"/>
        <c:lblOffset val="100"/>
        <c:noMultiLvlLbl val="0"/>
      </c:catAx>
      <c:valAx>
        <c:axId val="145348112"/>
        <c:scaling>
          <c:orientation val="minMax"/>
        </c:scaling>
        <c:delete val="0"/>
        <c:axPos val="l"/>
        <c:majorGridlines/>
        <c:numFmt formatCode="General" sourceLinked="1"/>
        <c:majorTickMark val="none"/>
        <c:minorTickMark val="none"/>
        <c:tickLblPos val="nextTo"/>
        <c:crossAx val="145348488"/>
        <c:crosses val="autoZero"/>
        <c:crossBetween val="between"/>
      </c:valAx>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Ward A</a:t>
            </a:r>
          </a:p>
          <a:p>
            <a:pPr>
              <a:defRPr/>
            </a:pPr>
            <a:r>
              <a:rPr lang="en-GB"/>
              <a:t>Falls</a:t>
            </a:r>
            <a:r>
              <a:rPr lang="en-GB" baseline="0"/>
              <a:t> trend</a:t>
            </a:r>
            <a:endParaRPr lang="en-GB"/>
          </a:p>
        </c:rich>
      </c:tx>
      <c:overlay val="0"/>
    </c:title>
    <c:autoTitleDeleted val="0"/>
    <c:plotArea>
      <c:layout/>
      <c:barChart>
        <c:barDir val="col"/>
        <c:grouping val="clustered"/>
        <c:varyColors val="0"/>
        <c:ser>
          <c:idx val="0"/>
          <c:order val="0"/>
          <c:tx>
            <c:strRef>
              <c:f>'Ward Falls History'!$A$3</c:f>
              <c:strCache>
                <c:ptCount val="1"/>
                <c:pt idx="0">
                  <c:v>Number of Falls</c:v>
                </c:pt>
              </c:strCache>
            </c:strRef>
          </c:tx>
          <c:invertIfNegative val="0"/>
          <c:cat>
            <c:strRef>
              <c:f>'Ward Falls History'!$B$2:$B$2</c:f>
              <c:strCache>
                <c:ptCount val="1"/>
                <c:pt idx="0">
                  <c:v>Apr 20 - Mar 21</c:v>
                </c:pt>
              </c:strCache>
            </c:strRef>
          </c:cat>
          <c:val>
            <c:numRef>
              <c:f>'Ward Falls History'!$B$3:$B$3</c:f>
              <c:numCache>
                <c:formatCode>General</c:formatCode>
                <c:ptCount val="1"/>
                <c:pt idx="0">
                  <c:v>21</c:v>
                </c:pt>
              </c:numCache>
            </c:numRef>
          </c:val>
        </c:ser>
        <c:dLbls>
          <c:showLegendKey val="0"/>
          <c:showVal val="0"/>
          <c:showCatName val="0"/>
          <c:showSerName val="0"/>
          <c:showPercent val="0"/>
          <c:showBubbleSize val="0"/>
        </c:dLbls>
        <c:gapWidth val="150"/>
        <c:axId val="125353248"/>
        <c:axId val="125353624"/>
      </c:barChart>
      <c:lineChart>
        <c:grouping val="standard"/>
        <c:varyColors val="0"/>
        <c:ser>
          <c:idx val="1"/>
          <c:order val="1"/>
          <c:tx>
            <c:strRef>
              <c:f>'Ward Falls History'!$A$4</c:f>
              <c:strCache>
                <c:ptCount val="1"/>
                <c:pt idx="0">
                  <c:v>Number of Patients</c:v>
                </c:pt>
              </c:strCache>
            </c:strRef>
          </c:tx>
          <c:cat>
            <c:strRef>
              <c:f>'Ward Falls History'!$B$2:$B$2</c:f>
              <c:strCache>
                <c:ptCount val="1"/>
                <c:pt idx="0">
                  <c:v>Apr 20 - Mar 21</c:v>
                </c:pt>
              </c:strCache>
            </c:strRef>
          </c:cat>
          <c:val>
            <c:numRef>
              <c:f>'Ward Falls History'!$B$4:$B$4</c:f>
              <c:numCache>
                <c:formatCode>General</c:formatCode>
                <c:ptCount val="1"/>
                <c:pt idx="0">
                  <c:v>19</c:v>
                </c:pt>
              </c:numCache>
            </c:numRef>
          </c:val>
          <c:smooth val="0"/>
        </c:ser>
        <c:dLbls>
          <c:showLegendKey val="0"/>
          <c:showVal val="0"/>
          <c:showCatName val="0"/>
          <c:showSerName val="0"/>
          <c:showPercent val="0"/>
          <c:showBubbleSize val="0"/>
        </c:dLbls>
        <c:marker val="1"/>
        <c:smooth val="0"/>
        <c:axId val="125353248"/>
        <c:axId val="125353624"/>
      </c:lineChart>
      <c:catAx>
        <c:axId val="125353248"/>
        <c:scaling>
          <c:orientation val="minMax"/>
        </c:scaling>
        <c:delete val="0"/>
        <c:axPos val="b"/>
        <c:majorTickMark val="none"/>
        <c:minorTickMark val="none"/>
        <c:tickLblPos val="nextTo"/>
        <c:txPr>
          <a:bodyPr rot="5400000" vert="horz"/>
          <a:lstStyle/>
          <a:p>
            <a:pPr>
              <a:defRPr/>
            </a:pPr>
            <a:endParaRPr lang="en-US"/>
          </a:p>
        </c:txPr>
        <c:crossAx val="125353624"/>
        <c:crosses val="autoZero"/>
        <c:auto val="1"/>
        <c:lblAlgn val="ctr"/>
        <c:lblOffset val="100"/>
        <c:noMultiLvlLbl val="0"/>
      </c:catAx>
      <c:valAx>
        <c:axId val="125353624"/>
        <c:scaling>
          <c:orientation val="minMax"/>
        </c:scaling>
        <c:delete val="0"/>
        <c:axPos val="l"/>
        <c:majorGridlines/>
        <c:title>
          <c:tx>
            <c:rich>
              <a:bodyPr/>
              <a:lstStyle/>
              <a:p>
                <a:pPr>
                  <a:defRPr/>
                </a:pPr>
                <a:r>
                  <a:rPr lang="en-US"/>
                  <a:t>Number</a:t>
                </a:r>
              </a:p>
            </c:rich>
          </c:tx>
          <c:layout>
            <c:manualLayout>
              <c:xMode val="edge"/>
              <c:yMode val="edge"/>
              <c:x val="0.13506495348058131"/>
              <c:y val="0.40658696458754168"/>
            </c:manualLayout>
          </c:layout>
          <c:overlay val="0"/>
        </c:title>
        <c:numFmt formatCode="General" sourceLinked="1"/>
        <c:majorTickMark val="none"/>
        <c:minorTickMark val="none"/>
        <c:tickLblPos val="nextTo"/>
        <c:crossAx val="12535324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Falls by Harm</a:t>
            </a:r>
          </a:p>
        </c:rich>
      </c:tx>
      <c:overlay val="0"/>
    </c:title>
    <c:autoTitleDeleted val="0"/>
    <c:plotArea>
      <c:layout/>
      <c:lineChart>
        <c:grouping val="standard"/>
        <c:varyColors val="0"/>
        <c:ser>
          <c:idx val="0"/>
          <c:order val="0"/>
          <c:tx>
            <c:strRef>
              <c:f>'Ward Falls History'!$A$5</c:f>
              <c:strCache>
                <c:ptCount val="1"/>
                <c:pt idx="0">
                  <c:v>No Harm </c:v>
                </c:pt>
              </c:strCache>
            </c:strRef>
          </c:tx>
          <c:spPr>
            <a:ln>
              <a:solidFill>
                <a:srgbClr val="00FF00"/>
              </a:solidFill>
            </a:ln>
          </c:spPr>
          <c:marker>
            <c:spPr>
              <a:solidFill>
                <a:srgbClr val="00FF00"/>
              </a:solidFill>
            </c:spPr>
          </c:marker>
          <c:cat>
            <c:multiLvlStrRef>
              <c:f>'Ward Falls History'!#REF!</c:f>
            </c:multiLvlStrRef>
          </c:cat>
          <c:val>
            <c:numRef>
              <c:f>'Ward Falls History'!#REF!</c:f>
              <c:numCache>
                <c:formatCode>General</c:formatCode>
                <c:ptCount val="1"/>
                <c:pt idx="0">
                  <c:v>1</c:v>
                </c:pt>
              </c:numCache>
            </c:numRef>
          </c:val>
          <c:smooth val="0"/>
        </c:ser>
        <c:ser>
          <c:idx val="1"/>
          <c:order val="1"/>
          <c:tx>
            <c:strRef>
              <c:f>'Ward Falls History'!$A$6</c:f>
              <c:strCache>
                <c:ptCount val="1"/>
                <c:pt idx="0">
                  <c:v>Low Harm </c:v>
                </c:pt>
              </c:strCache>
            </c:strRef>
          </c:tx>
          <c:spPr>
            <a:ln>
              <a:solidFill>
                <a:srgbClr val="FFFF00"/>
              </a:solidFill>
            </a:ln>
          </c:spPr>
          <c:marker>
            <c:spPr>
              <a:solidFill>
                <a:srgbClr val="FFFF00"/>
              </a:solidFill>
            </c:spPr>
          </c:marker>
          <c:cat>
            <c:multiLvlStrRef>
              <c:f>'Ward Falls History'!#REF!</c:f>
            </c:multiLvlStrRef>
          </c:cat>
          <c:val>
            <c:numRef>
              <c:f>'Ward Falls History'!#REF!</c:f>
              <c:numCache>
                <c:formatCode>General</c:formatCode>
                <c:ptCount val="1"/>
                <c:pt idx="0">
                  <c:v>1</c:v>
                </c:pt>
              </c:numCache>
            </c:numRef>
          </c:val>
          <c:smooth val="0"/>
        </c:ser>
        <c:ser>
          <c:idx val="2"/>
          <c:order val="2"/>
          <c:tx>
            <c:strRef>
              <c:f>'Ward Falls History'!$A$7</c:f>
              <c:strCache>
                <c:ptCount val="1"/>
                <c:pt idx="0">
                  <c:v>Moderate Harm</c:v>
                </c:pt>
              </c:strCache>
            </c:strRef>
          </c:tx>
          <c:spPr>
            <a:ln>
              <a:solidFill>
                <a:srgbClr val="FFC000"/>
              </a:solidFill>
            </a:ln>
          </c:spPr>
          <c:marker>
            <c:spPr>
              <a:solidFill>
                <a:srgbClr val="FFC000"/>
              </a:solidFill>
            </c:spPr>
          </c:marker>
          <c:cat>
            <c:multiLvlStrRef>
              <c:f>'Ward Falls History'!#REF!</c:f>
            </c:multiLvlStrRef>
          </c:cat>
          <c:val>
            <c:numRef>
              <c:f>'Ward Falls History'!#REF!</c:f>
              <c:numCache>
                <c:formatCode>General</c:formatCode>
                <c:ptCount val="1"/>
                <c:pt idx="0">
                  <c:v>1</c:v>
                </c:pt>
              </c:numCache>
            </c:numRef>
          </c:val>
          <c:smooth val="0"/>
        </c:ser>
        <c:ser>
          <c:idx val="3"/>
          <c:order val="3"/>
          <c:tx>
            <c:strRef>
              <c:f>'Ward Falls History'!$A$8</c:f>
              <c:strCache>
                <c:ptCount val="1"/>
                <c:pt idx="0">
                  <c:v>Severe Harm</c:v>
                </c:pt>
              </c:strCache>
            </c:strRef>
          </c:tx>
          <c:spPr>
            <a:ln>
              <a:solidFill>
                <a:srgbClr val="FF0000"/>
              </a:solidFill>
            </a:ln>
          </c:spPr>
          <c:marker>
            <c:spPr>
              <a:solidFill>
                <a:srgbClr val="FFC000"/>
              </a:solidFill>
            </c:spPr>
          </c:marker>
          <c:cat>
            <c:multiLvlStrRef>
              <c:f>'Ward Falls History'!#REF!</c:f>
            </c:multiLvlStrRef>
          </c:cat>
          <c:val>
            <c:numRef>
              <c:f>'Ward Falls History'!$B$8:$B$8</c:f>
              <c:numCache>
                <c:formatCode>General</c:formatCode>
                <c:ptCount val="1"/>
                <c:pt idx="0">
                  <c:v>0</c:v>
                </c:pt>
              </c:numCache>
            </c:numRef>
          </c:val>
          <c:smooth val="0"/>
        </c:ser>
        <c:dLbls>
          <c:showLegendKey val="0"/>
          <c:showVal val="0"/>
          <c:showCatName val="0"/>
          <c:showSerName val="0"/>
          <c:showPercent val="0"/>
          <c:showBubbleSize val="0"/>
        </c:dLbls>
        <c:marker val="1"/>
        <c:smooth val="0"/>
        <c:axId val="125354376"/>
        <c:axId val="125355128"/>
      </c:lineChart>
      <c:catAx>
        <c:axId val="125354376"/>
        <c:scaling>
          <c:orientation val="minMax"/>
        </c:scaling>
        <c:delete val="0"/>
        <c:axPos val="b"/>
        <c:majorTickMark val="none"/>
        <c:minorTickMark val="none"/>
        <c:tickLblPos val="nextTo"/>
        <c:crossAx val="125355128"/>
        <c:crosses val="autoZero"/>
        <c:auto val="1"/>
        <c:lblAlgn val="ctr"/>
        <c:lblOffset val="100"/>
        <c:noMultiLvlLbl val="0"/>
      </c:catAx>
      <c:valAx>
        <c:axId val="125355128"/>
        <c:scaling>
          <c:orientation val="minMax"/>
        </c:scaling>
        <c:delete val="0"/>
        <c:axPos val="l"/>
        <c:majorGridlines/>
        <c:title>
          <c:overlay val="0"/>
        </c:title>
        <c:numFmt formatCode="General" sourceLinked="1"/>
        <c:majorTickMark val="none"/>
        <c:minorTickMark val="none"/>
        <c:tickLblPos val="nextTo"/>
        <c:crossAx val="12535437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baseline="0">
                <a:effectLst/>
              </a:rPr>
              <a:t>Ward A</a:t>
            </a:r>
          </a:p>
          <a:p>
            <a:pPr>
              <a:defRPr/>
            </a:pPr>
            <a:r>
              <a:rPr lang="en-GB" sz="1800" b="1" i="0" baseline="0">
                <a:effectLst/>
              </a:rPr>
              <a:t>Number of Falls &amp; Number of Patients who've Fallen</a:t>
            </a:r>
            <a:endParaRPr lang="en-GB">
              <a:effectLst/>
            </a:endParaRPr>
          </a:p>
        </c:rich>
      </c:tx>
      <c:layout/>
      <c:overlay val="0"/>
    </c:title>
    <c:autoTitleDeleted val="0"/>
    <c:plotArea>
      <c:layout/>
      <c:barChart>
        <c:barDir val="col"/>
        <c:grouping val="clustered"/>
        <c:varyColors val="0"/>
        <c:ser>
          <c:idx val="0"/>
          <c:order val="0"/>
          <c:tx>
            <c:strRef>
              <c:f>'Number of Falls'!$P$2</c:f>
              <c:strCache>
                <c:ptCount val="1"/>
                <c:pt idx="0">
                  <c:v>No Falls</c:v>
                </c:pt>
              </c:strCache>
            </c:strRef>
          </c:tx>
          <c:invertIfNegative val="0"/>
          <c:dLbls>
            <c:dLbl>
              <c:idx val="5"/>
              <c:layout>
                <c:manualLayout>
                  <c:x val="-5.1436623642837779E-3"/>
                  <c:y val="5.6199514471596233E-3"/>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'Number of Falls'!$O$3:$O$14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'Number of Falls'!$P$3:$P$14</c:f>
              <c:numCache>
                <c:formatCode>General</c:formatCode>
                <c:ptCount val="12"/>
                <c:pt idx="0">
                  <c:v>1</c:v>
                </c:pt>
                <c:pt idx="1">
                  <c:v>4</c:v>
                </c:pt>
                <c:pt idx="2">
                  <c:v>2</c:v>
                </c:pt>
                <c:pt idx="3">
                  <c:v>5</c:v>
                </c:pt>
                <c:pt idx="4">
                  <c:v>0</c:v>
                </c:pt>
                <c:pt idx="5">
                  <c:v>2</c:v>
                </c:pt>
                <c:pt idx="6">
                  <c:v>1</c:v>
                </c:pt>
                <c:pt idx="7">
                  <c:v>0</c:v>
                </c:pt>
                <c:pt idx="8">
                  <c:v>4</c:v>
                </c:pt>
                <c:pt idx="9">
                  <c:v>1</c:v>
                </c:pt>
                <c:pt idx="10">
                  <c:v>0</c:v>
                </c:pt>
                <c:pt idx="11">
                  <c:v>1</c:v>
                </c:pt>
              </c:numCache>
            </c:numRef>
          </c:val>
        </c:ser>
        <c:dLbls>
          <c:showLegendKey val="0"/>
          <c:showVal val="0"/>
          <c:showCatName val="0"/>
          <c:showSerName val="0"/>
          <c:showPercent val="0"/>
          <c:showBubbleSize val="0"/>
        </c:dLbls>
        <c:gapWidth val="75"/>
        <c:overlap val="-25"/>
        <c:axId val="125344224"/>
        <c:axId val="125349864"/>
      </c:barChart>
      <c:lineChart>
        <c:grouping val="standard"/>
        <c:varyColors val="0"/>
        <c:ser>
          <c:idx val="1"/>
          <c:order val="1"/>
          <c:tx>
            <c:strRef>
              <c:f>'Number of Falls'!$Q$2</c:f>
              <c:strCache>
                <c:ptCount val="1"/>
                <c:pt idx="0">
                  <c:v>No Pts</c:v>
                </c:pt>
              </c:strCache>
            </c:strRef>
          </c:tx>
          <c:dLbls>
            <c:dLbl>
              <c:idx val="0"/>
              <c:layout>
                <c:manualLayout>
                  <c:x val="-1.8859600333073771E-2"/>
                  <c:y val="-2.2479805788638493E-2"/>
                </c:manualLayout>
              </c:layout>
              <c:showLegendKey val="0"/>
              <c:showVal val="1"/>
              <c:showCatName val="0"/>
              <c:showSerName val="0"/>
              <c:showPercent val="0"/>
              <c:showBubbleSize val="0"/>
            </c:dLbl>
            <c:dLbl>
              <c:idx val="1"/>
              <c:layout>
                <c:manualLayout>
                  <c:x val="-1.8859600333073771E-2"/>
                  <c:y val="2.2479805788638493E-2"/>
                </c:manualLayout>
              </c:layout>
              <c:showLegendKey val="0"/>
              <c:showVal val="1"/>
              <c:showCatName val="0"/>
              <c:showSerName val="0"/>
              <c:showPercent val="0"/>
              <c:showBubbleSize val="0"/>
            </c:dLbl>
            <c:dLbl>
              <c:idx val="3"/>
              <c:layout>
                <c:manualLayout>
                  <c:x val="-2.4003127696639346E-2"/>
                  <c:y val="2.8099757235798117E-2"/>
                </c:manualLayout>
              </c:layout>
              <c:showLegendKey val="0"/>
              <c:showVal val="1"/>
              <c:showCatName val="0"/>
              <c:showSerName val="0"/>
              <c:showPercent val="0"/>
              <c:showBubbleSize val="0"/>
            </c:dLbl>
            <c:dLbl>
              <c:idx val="4"/>
              <c:layout>
                <c:manualLayout>
                  <c:x val="-2.0574109454262298E-2"/>
                  <c:y val="3.9339660130117367E-2"/>
                </c:manualLayout>
              </c:layout>
              <c:showLegendKey val="0"/>
              <c:showVal val="1"/>
              <c:showCatName val="0"/>
              <c:showSerName val="0"/>
              <c:showPercent val="0"/>
              <c:showBubbleSize val="0"/>
            </c:dLbl>
            <c:dLbl>
              <c:idx val="5"/>
              <c:layout>
                <c:manualLayout>
                  <c:x val="-2.0574109454262298E-2"/>
                  <c:y val="-3.371970868295774E-2"/>
                </c:manualLayout>
              </c:layout>
              <c:showLegendKey val="0"/>
              <c:showVal val="1"/>
              <c:showCatName val="0"/>
              <c:showSerName val="0"/>
              <c:showPercent val="0"/>
              <c:showBubbleSize val="0"/>
            </c:dLbl>
            <c:dLbl>
              <c:idx val="6"/>
              <c:layout>
                <c:manualLayout>
                  <c:x val="-2.2288618575450822E-2"/>
                  <c:y val="4.2149635853697173E-2"/>
                </c:manualLayout>
              </c:layout>
              <c:showLegendKey val="0"/>
              <c:showVal val="1"/>
              <c:showCatName val="0"/>
              <c:showSerName val="0"/>
              <c:showPercent val="0"/>
              <c:showBubbleSize val="0"/>
            </c:dLbl>
            <c:dLbl>
              <c:idx val="7"/>
              <c:layout>
                <c:manualLayout>
                  <c:x val="-2.2288618575450822E-2"/>
                  <c:y val="4.2149635853697173E-2"/>
                </c:manualLayout>
              </c:layout>
              <c:showLegendKey val="0"/>
              <c:showVal val="1"/>
              <c:showCatName val="0"/>
              <c:showSerName val="0"/>
              <c:showPercent val="0"/>
              <c:showBubbleSize val="0"/>
            </c:dLbl>
            <c:dLbl>
              <c:idx val="8"/>
              <c:layout>
                <c:manualLayout>
                  <c:x val="-2.571763681782787E-2"/>
                  <c:y val="3.9339660130117367E-2"/>
                </c:manualLayout>
              </c:layout>
              <c:showLegendKey val="0"/>
              <c:showVal val="1"/>
              <c:showCatName val="0"/>
              <c:showSerName val="0"/>
              <c:showPercent val="0"/>
              <c:showBubbleSize val="0"/>
            </c:dLbl>
            <c:dLbl>
              <c:idx val="9"/>
              <c:layout>
                <c:manualLayout>
                  <c:x val="-1.7145091211885247E-2"/>
                  <c:y val="2.8099757235798117E-2"/>
                </c:manualLayout>
              </c:layout>
              <c:showLegendKey val="0"/>
              <c:showVal val="1"/>
              <c:showCatName val="0"/>
              <c:showSerName val="0"/>
              <c:showPercent val="0"/>
              <c:showBubbleSize val="0"/>
            </c:dLbl>
            <c:dLbl>
              <c:idx val="10"/>
              <c:layout>
                <c:manualLayout>
                  <c:x val="-2.2288618575450822E-2"/>
                  <c:y val="3.371970868295774E-2"/>
                </c:manualLayout>
              </c:layout>
              <c:showLegendKey val="0"/>
              <c:showVal val="1"/>
              <c:showCatName val="0"/>
              <c:showSerName val="0"/>
              <c:showPercent val="0"/>
              <c:showBubbleSize val="0"/>
            </c:dLbl>
            <c:dLbl>
              <c:idx val="11"/>
              <c:layout>
                <c:manualLayout>
                  <c:x val="-1.8859600333073899E-2"/>
                  <c:y val="3.9339660130117367E-2"/>
                </c:manualLayout>
              </c:layout>
              <c:showLegendKey val="0"/>
              <c:showVal val="1"/>
              <c:showCatName val="0"/>
              <c:showSerName val="0"/>
              <c:showPercent val="0"/>
              <c:showBubbleSize val="0"/>
            </c:dLbl>
            <c:txPr>
              <a:bodyPr/>
              <a:lstStyle/>
              <a:p>
                <a:pPr>
                  <a:defRPr>
                    <a:solidFill>
                      <a:srgbClr val="FF0000"/>
                    </a:solidFill>
                  </a:defRPr>
                </a:pPr>
                <a:endParaRPr lang="en-US"/>
              </a:p>
            </c:txPr>
            <c:showLegendKey val="0"/>
            <c:showVal val="1"/>
            <c:showCatName val="0"/>
            <c:showSerName val="0"/>
            <c:showPercent val="0"/>
            <c:showBubbleSize val="0"/>
            <c:showLeaderLines val="0"/>
          </c:dLbls>
          <c:cat>
            <c:numRef>
              <c:f>'Number of Falls'!$O$3:$O$14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'Number of Falls'!$Q$3:$Q$14</c:f>
              <c:numCache>
                <c:formatCode>General</c:formatCode>
                <c:ptCount val="12"/>
                <c:pt idx="0">
                  <c:v>1</c:v>
                </c:pt>
                <c:pt idx="1">
                  <c:v>3</c:v>
                </c:pt>
                <c:pt idx="2">
                  <c:v>2</c:v>
                </c:pt>
                <c:pt idx="3">
                  <c:v>3</c:v>
                </c:pt>
                <c:pt idx="4">
                  <c:v>0</c:v>
                </c:pt>
                <c:pt idx="5">
                  <c:v>3</c:v>
                </c:pt>
                <c:pt idx="6">
                  <c:v>1</c:v>
                </c:pt>
                <c:pt idx="7">
                  <c:v>0</c:v>
                </c:pt>
                <c:pt idx="8">
                  <c:v>4</c:v>
                </c:pt>
                <c:pt idx="9">
                  <c:v>1</c:v>
                </c:pt>
                <c:pt idx="10">
                  <c:v>0</c:v>
                </c:pt>
                <c:pt idx="11">
                  <c:v>1</c:v>
                </c:pt>
              </c:numCache>
            </c:numRef>
          </c:val>
          <c:smooth val="0"/>
        </c:ser>
        <c:dLbls>
          <c:showLegendKey val="0"/>
          <c:showVal val="0"/>
          <c:showCatName val="0"/>
          <c:showSerName val="0"/>
          <c:showPercent val="0"/>
          <c:showBubbleSize val="0"/>
        </c:dLbls>
        <c:marker val="1"/>
        <c:smooth val="0"/>
        <c:axId val="125344224"/>
        <c:axId val="125349864"/>
      </c:lineChart>
      <c:dateAx>
        <c:axId val="125344224"/>
        <c:scaling>
          <c:orientation val="minMax"/>
        </c:scaling>
        <c:delete val="0"/>
        <c:axPos val="b"/>
        <c:numFmt formatCode="mmm\-yy" sourceLinked="1"/>
        <c:majorTickMark val="none"/>
        <c:minorTickMark val="none"/>
        <c:tickLblPos val="nextTo"/>
        <c:crossAx val="125349864"/>
        <c:crosses val="autoZero"/>
        <c:auto val="1"/>
        <c:lblOffset val="100"/>
        <c:baseTimeUnit val="months"/>
      </c:dateAx>
      <c:valAx>
        <c:axId val="125349864"/>
        <c:scaling>
          <c:orientation val="minMax"/>
        </c:scaling>
        <c:delete val="0"/>
        <c:axPos val="l"/>
        <c:majorGridlines/>
        <c:numFmt formatCode="#,##0" sourceLinked="0"/>
        <c:majorTickMark val="none"/>
        <c:minorTickMark val="none"/>
        <c:tickLblPos val="nextTo"/>
        <c:spPr>
          <a:ln w="9525">
            <a:noFill/>
          </a:ln>
        </c:spPr>
        <c:crossAx val="125344224"/>
        <c:crosses val="autoZero"/>
        <c:crossBetween val="between"/>
        <c:majorUnit val="1"/>
      </c:valAx>
    </c:plotArea>
    <c:legend>
      <c:legendPos val="b"/>
      <c:layout/>
      <c:overlay val="0"/>
      <c:txPr>
        <a:bodyPr/>
        <a:lstStyle/>
        <a:p>
          <a:pPr>
            <a:defRPr sz="1400"/>
          </a:pPr>
          <a:endParaRPr lang="en-US"/>
        </a:p>
      </c:txPr>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Gender</a:t>
            </a:r>
          </a:p>
        </c:rich>
      </c:tx>
      <c:layout/>
      <c:overlay val="0"/>
    </c:title>
    <c:autoTitleDeleted val="0"/>
    <c:plotArea>
      <c:layout/>
      <c:pieChart>
        <c:varyColors val="1"/>
        <c:ser>
          <c:idx val="0"/>
          <c:order val="0"/>
          <c:dPt>
            <c:idx val="0"/>
            <c:bubble3D val="0"/>
            <c:spPr>
              <a:solidFill>
                <a:schemeClr val="accent5">
                  <a:lumMod val="40000"/>
                  <a:lumOff val="60000"/>
                </a:schemeClr>
              </a:solidFill>
            </c:spPr>
          </c:dPt>
          <c:dPt>
            <c:idx val="1"/>
            <c:bubble3D val="0"/>
            <c:spPr>
              <a:solidFill>
                <a:schemeClr val="accent2">
                  <a:lumMod val="40000"/>
                  <a:lumOff val="60000"/>
                </a:schemeClr>
              </a:solidFill>
            </c:spPr>
          </c:dPt>
          <c:dLbls>
            <c:showLegendKey val="0"/>
            <c:showVal val="0"/>
            <c:showCatName val="0"/>
            <c:showSerName val="0"/>
            <c:showPercent val="1"/>
            <c:showBubbleSize val="0"/>
            <c:showLeaderLines val="1"/>
          </c:dLbls>
          <c:cat>
            <c:strRef>
              <c:f>'Number of Falls'!$W$4:$W$5</c:f>
              <c:strCache>
                <c:ptCount val="2"/>
                <c:pt idx="0">
                  <c:v>Male</c:v>
                </c:pt>
                <c:pt idx="1">
                  <c:v>Female</c:v>
                </c:pt>
              </c:strCache>
            </c:strRef>
          </c:cat>
          <c:val>
            <c:numRef>
              <c:f>'Number of Falls'!$X$4:$X$5</c:f>
              <c:numCache>
                <c:formatCode>General</c:formatCode>
                <c:ptCount val="2"/>
                <c:pt idx="0">
                  <c:v>11</c:v>
                </c:pt>
                <c:pt idx="1">
                  <c:v>10</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6763871090259771"/>
          <c:y val="0.44155012674697719"/>
          <c:w val="0.20215717107905687"/>
          <c:h val="0.20607308701796892"/>
        </c:manualLayout>
      </c:layout>
      <c:overlay val="0"/>
    </c:legend>
    <c:plotVisOnly val="1"/>
    <c:dispBlanksAs val="zero"/>
    <c:showDLblsOverMax val="0"/>
  </c:chart>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Harm from Falls</a:t>
            </a:r>
          </a:p>
        </c:rich>
      </c:tx>
      <c:layout>
        <c:manualLayout>
          <c:xMode val="edge"/>
          <c:yMode val="edge"/>
          <c:x val="0.22851808647808999"/>
          <c:y val="4.1666666666666664E-2"/>
        </c:manualLayout>
      </c:layout>
      <c:overlay val="0"/>
    </c:title>
    <c:autoTitleDeleted val="0"/>
    <c:plotArea>
      <c:layout/>
      <c:pieChart>
        <c:varyColors val="1"/>
        <c:ser>
          <c:idx val="0"/>
          <c:order val="0"/>
          <c:spPr>
            <a:solidFill>
              <a:srgbClr val="FFFF00"/>
            </a:solidFill>
          </c:spPr>
          <c:dPt>
            <c:idx val="0"/>
            <c:bubble3D val="0"/>
            <c:spPr>
              <a:solidFill>
                <a:srgbClr val="92D050"/>
              </a:solidFill>
            </c:spPr>
          </c:dPt>
          <c:dPt>
            <c:idx val="2"/>
            <c:bubble3D val="0"/>
            <c:spPr>
              <a:solidFill>
                <a:srgbClr val="FFC000"/>
              </a:solidFill>
            </c:spPr>
          </c:dPt>
          <c:dLbls>
            <c:showLegendKey val="0"/>
            <c:showVal val="1"/>
            <c:showCatName val="0"/>
            <c:showSerName val="0"/>
            <c:showPercent val="0"/>
            <c:showBubbleSize val="0"/>
            <c:showLeaderLines val="1"/>
          </c:dLbls>
          <c:cat>
            <c:strRef>
              <c:f>'Number of Falls'!$R$2:$T$2</c:f>
              <c:strCache>
                <c:ptCount val="3"/>
                <c:pt idx="0">
                  <c:v>No  Harm</c:v>
                </c:pt>
                <c:pt idx="1">
                  <c:v>Low Harm</c:v>
                </c:pt>
                <c:pt idx="2">
                  <c:v>Moderate Harm</c:v>
                </c:pt>
              </c:strCache>
            </c:strRef>
          </c:cat>
          <c:val>
            <c:numRef>
              <c:f>'Number of Falls'!$R$15:$T$15</c:f>
              <c:numCache>
                <c:formatCode>General</c:formatCode>
                <c:ptCount val="3"/>
                <c:pt idx="0">
                  <c:v>16</c:v>
                </c:pt>
                <c:pt idx="1">
                  <c:v>6</c:v>
                </c:pt>
                <c:pt idx="2">
                  <c:v>0</c:v>
                </c:pt>
              </c:numCache>
            </c:numRef>
          </c:val>
        </c:ser>
        <c:dLbls>
          <c:showLegendKey val="0"/>
          <c:showVal val="0"/>
          <c:showCatName val="0"/>
          <c:showSerName val="0"/>
          <c:showPercent val="1"/>
          <c:showBubbleSize val="0"/>
          <c:showLeaderLines val="1"/>
        </c:dLbls>
        <c:firstSliceAng val="0"/>
      </c:pieChart>
    </c:plotArea>
    <c:legend>
      <c:legendPos val="r"/>
      <c:layout>
        <c:manualLayout>
          <c:xMode val="edge"/>
          <c:yMode val="edge"/>
          <c:x val="0.58879316712123431"/>
          <c:y val="0.41371828521434822"/>
          <c:w val="0.28630386278093783"/>
          <c:h val="0.25115157480314959"/>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b="0" i="0" u="none" strike="noStrike">
                <a:latin typeface="Calibri"/>
              </a:rPr>
              <a:t>Falls by Time Band</a:t>
            </a:r>
          </a:p>
        </c:rich>
      </c:tx>
      <c:overlay val="0"/>
    </c:title>
    <c:autoTitleDeleted val="0"/>
    <c:plotArea>
      <c:layout/>
      <c:lineChart>
        <c:grouping val="standard"/>
        <c:varyColors val="0"/>
        <c:ser>
          <c:idx val="0"/>
          <c:order val="0"/>
          <c:tx>
            <c:strRef>
              <c:f>#REF!</c:f>
              <c:strCache>
                <c:ptCount val="1"/>
                <c:pt idx="0">
                  <c:v>#REF!</c:v>
                </c:pt>
              </c:strCache>
            </c:strRef>
          </c:tx>
          <c:spPr>
            <a:ln w="28575"/>
          </c:spPr>
          <c:dLbls>
            <c:dLbl>
              <c:idx val="3"/>
              <c:layout>
                <c:manualLayout>
                  <c:x val="-1.6142050040355141E-2"/>
                  <c:y val="-3.3716475095785438E-2"/>
                </c:manualLayout>
              </c:layout>
              <c:showLegendKey val="0"/>
              <c:showVal val="1"/>
              <c:showCatName val="0"/>
              <c:showSerName val="0"/>
              <c:showPercent val="0"/>
              <c:showBubbleSize val="0"/>
            </c:dLbl>
            <c:txPr>
              <a:bodyPr/>
              <a:lstStyle/>
              <a:p>
                <a:pPr>
                  <a:defRPr sz="1400" b="1"/>
                </a:pPr>
                <a:endParaRPr lang="en-US"/>
              </a:p>
            </c:txPr>
            <c:showLegendKey val="0"/>
            <c:showVal val="1"/>
            <c:showCatName val="0"/>
            <c:showSerName val="0"/>
            <c:showPercent val="0"/>
            <c:showBubbleSize val="0"/>
            <c:showLeaderLines val="0"/>
          </c:dLbls>
          <c:cat>
            <c:strRef>
              <c:f>'Time of Falls'!$O$3:$O$8</c:f>
              <c:strCache>
                <c:ptCount val="6"/>
                <c:pt idx="0">
                  <c:v>03:31-07:30</c:v>
                </c:pt>
                <c:pt idx="1">
                  <c:v>07:31-11:30</c:v>
                </c:pt>
                <c:pt idx="2">
                  <c:v>11:31-15:30</c:v>
                </c:pt>
                <c:pt idx="3">
                  <c:v>15:31-19:30</c:v>
                </c:pt>
                <c:pt idx="4">
                  <c:v>19:31-23:30</c:v>
                </c:pt>
                <c:pt idx="5">
                  <c:v>23:31-03:30</c:v>
                </c:pt>
              </c:strCache>
            </c:strRef>
          </c:cat>
          <c:val>
            <c:numRef>
              <c:f>'Time of Falls'!$P$3:$P$8</c:f>
              <c:numCache>
                <c:formatCode>General</c:formatCode>
                <c:ptCount val="6"/>
                <c:pt idx="0">
                  <c:v>2</c:v>
                </c:pt>
                <c:pt idx="1">
                  <c:v>7</c:v>
                </c:pt>
                <c:pt idx="2">
                  <c:v>6</c:v>
                </c:pt>
                <c:pt idx="3">
                  <c:v>2</c:v>
                </c:pt>
                <c:pt idx="4">
                  <c:v>2</c:v>
                </c:pt>
                <c:pt idx="5">
                  <c:v>2</c:v>
                </c:pt>
              </c:numCache>
            </c:numRef>
          </c:val>
          <c:smooth val="0"/>
        </c:ser>
        <c:dLbls>
          <c:showLegendKey val="0"/>
          <c:showVal val="0"/>
          <c:showCatName val="0"/>
          <c:showSerName val="0"/>
          <c:showPercent val="0"/>
          <c:showBubbleSize val="0"/>
        </c:dLbls>
        <c:marker val="1"/>
        <c:smooth val="0"/>
        <c:axId val="125350616"/>
        <c:axId val="125350992"/>
      </c:lineChart>
      <c:catAx>
        <c:axId val="125350616"/>
        <c:scaling>
          <c:orientation val="minMax"/>
        </c:scaling>
        <c:delete val="0"/>
        <c:axPos val="b"/>
        <c:numFmt formatCode="General" sourceLinked="1"/>
        <c:majorTickMark val="out"/>
        <c:minorTickMark val="none"/>
        <c:tickLblPos val="nextTo"/>
        <c:crossAx val="125350992"/>
        <c:crosses val="autoZero"/>
        <c:auto val="1"/>
        <c:lblAlgn val="ctr"/>
        <c:lblOffset val="100"/>
        <c:noMultiLvlLbl val="0"/>
      </c:catAx>
      <c:valAx>
        <c:axId val="125350992"/>
        <c:scaling>
          <c:orientation val="minMax"/>
        </c:scaling>
        <c:delete val="0"/>
        <c:axPos val="l"/>
        <c:majorGridlines/>
        <c:numFmt formatCode="General" sourceLinked="1"/>
        <c:majorTickMark val="out"/>
        <c:minorTickMark val="none"/>
        <c:tickLblPos val="nextTo"/>
        <c:crossAx val="125350992"/>
        <c:crosses val="autoZero"/>
        <c:crossBetween val="midCat"/>
        <c:majorUnit val="1"/>
      </c:valAx>
    </c:plotArea>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b="0" i="0" u="none" strike="noStrike">
                <a:latin typeface="Calibri"/>
              </a:rPr>
              <a:t>Location of Falls</a:t>
            </a:r>
            <a:r>
              <a:rPr lang="en-GB" b="0" i="0" u="none" strike="noStrike" baseline="0">
                <a:latin typeface="Calibri"/>
              </a:rPr>
              <a:t> Incidents</a:t>
            </a:r>
            <a:endParaRPr lang="en-GB" b="0" i="0" u="none" strike="noStrike">
              <a:latin typeface="Calibri"/>
            </a:endParaRPr>
          </a:p>
        </c:rich>
      </c:tx>
      <c:overlay val="0"/>
    </c:title>
    <c:autoTitleDeleted val="0"/>
    <c:plotArea>
      <c:layout/>
      <c:barChart>
        <c:barDir val="col"/>
        <c:grouping val="clustered"/>
        <c:varyColors val="0"/>
        <c:ser>
          <c:idx val="0"/>
          <c:order val="0"/>
          <c:tx>
            <c:strRef>
              <c:f>'Location of Falls'!$S$2</c:f>
              <c:strCache>
                <c:ptCount val="1"/>
                <c:pt idx="0">
                  <c:v>Location of Falls</c:v>
                </c:pt>
              </c:strCache>
            </c:strRef>
          </c:tx>
          <c:invertIfNegative val="0"/>
          <c:dLbls>
            <c:dLbl>
              <c:idx val="6"/>
              <c:tx>
                <c:rich>
                  <a:bodyPr/>
                  <a:lstStyle/>
                  <a:p>
                    <a:r>
                      <a:rPr lang="en-US"/>
                      <a:t>1 </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'Location of Falls'!$S$4:$S$7</c:f>
              <c:strCache>
                <c:ptCount val="4"/>
                <c:pt idx="0">
                  <c:v>Bay</c:v>
                </c:pt>
                <c:pt idx="1">
                  <c:v>Bedside</c:v>
                </c:pt>
                <c:pt idx="2">
                  <c:v>Corridor</c:v>
                </c:pt>
                <c:pt idx="3">
                  <c:v>Toilet</c:v>
                </c:pt>
              </c:strCache>
            </c:strRef>
          </c:cat>
          <c:val>
            <c:numRef>
              <c:f>'Location of Falls'!$T$4:$T$7</c:f>
              <c:numCache>
                <c:formatCode>General</c:formatCode>
                <c:ptCount val="4"/>
                <c:pt idx="0">
                  <c:v>6</c:v>
                </c:pt>
                <c:pt idx="1">
                  <c:v>8</c:v>
                </c:pt>
                <c:pt idx="2">
                  <c:v>1</c:v>
                </c:pt>
                <c:pt idx="3">
                  <c:v>3</c:v>
                </c:pt>
              </c:numCache>
            </c:numRef>
          </c:val>
        </c:ser>
        <c:dLbls>
          <c:showLegendKey val="0"/>
          <c:showVal val="0"/>
          <c:showCatName val="0"/>
          <c:showSerName val="0"/>
          <c:showPercent val="0"/>
          <c:showBubbleSize val="0"/>
        </c:dLbls>
        <c:gapWidth val="150"/>
        <c:axId val="125351368"/>
        <c:axId val="125341592"/>
      </c:barChart>
      <c:catAx>
        <c:axId val="125351368"/>
        <c:scaling>
          <c:orientation val="minMax"/>
        </c:scaling>
        <c:delete val="0"/>
        <c:axPos val="b"/>
        <c:numFmt formatCode="General" sourceLinked="1"/>
        <c:majorTickMark val="out"/>
        <c:minorTickMark val="none"/>
        <c:tickLblPos val="nextTo"/>
        <c:crossAx val="125341592"/>
        <c:crosses val="autoZero"/>
        <c:auto val="1"/>
        <c:lblAlgn val="ctr"/>
        <c:lblOffset val="100"/>
        <c:noMultiLvlLbl val="0"/>
      </c:catAx>
      <c:valAx>
        <c:axId val="125341592"/>
        <c:scaling>
          <c:orientation val="minMax"/>
        </c:scaling>
        <c:delete val="0"/>
        <c:axPos val="l"/>
        <c:majorGridlines/>
        <c:numFmt formatCode="General" sourceLinked="1"/>
        <c:majorTickMark val="out"/>
        <c:minorTickMark val="none"/>
        <c:tickLblPos val="nextTo"/>
        <c:crossAx val="125341592"/>
        <c:crosses val="autoZero"/>
        <c:crossBetween val="midCat"/>
      </c:valAx>
    </c:plotArea>
    <c:plotVisOnly val="1"/>
    <c:dispBlanksAs val="gap"/>
    <c:showDLblsOverMax val="0"/>
  </c:chart>
  <c:printSettings>
    <c:headerFooter/>
    <c:pageMargins b="0.75000000000000033" l="0.70000000000000029" r="0.70000000000000029" t="0.75000000000000033" header="0.30000000000000016" footer="0.30000000000000016"/>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400"/>
            </a:pPr>
            <a:r>
              <a:rPr lang="en-GB" sz="1400"/>
              <a:t>Witnessed/Unwitnessed Falls</a:t>
            </a:r>
          </a:p>
        </c:rich>
      </c:tx>
      <c:layout>
        <c:manualLayout>
          <c:xMode val="edge"/>
          <c:yMode val="edge"/>
          <c:x val="0.22329552061566871"/>
          <c:y val="2.7777777777777776E-2"/>
        </c:manualLayout>
      </c:layout>
      <c:overlay val="0"/>
    </c:title>
    <c:autoTitleDeleted val="0"/>
    <c:plotArea>
      <c:layout/>
      <c:pieChart>
        <c:varyColors val="1"/>
        <c:ser>
          <c:idx val="0"/>
          <c:order val="0"/>
          <c:dLbls>
            <c:dLbl>
              <c:idx val="0"/>
              <c:layout>
                <c:manualLayout>
                  <c:x val="6.258479010814362E-2"/>
                  <c:y val="-0.12695173519976669"/>
                </c:manualLayout>
              </c:layout>
              <c:showLegendKey val="0"/>
              <c:showVal val="0"/>
              <c:showCatName val="1"/>
              <c:showSerName val="0"/>
              <c:showPercent val="1"/>
              <c:showBubbleSize val="0"/>
            </c:dLbl>
            <c:dLbl>
              <c:idx val="1"/>
              <c:layout>
                <c:manualLayout>
                  <c:x val="-7.1586416316347726E-2"/>
                  <c:y val="-5.9698891805191036E-2"/>
                </c:manualLayout>
              </c:layout>
              <c:showLegendKey val="0"/>
              <c:showVal val="0"/>
              <c:showCatName val="1"/>
              <c:showSerName val="0"/>
              <c:showPercent val="1"/>
              <c:showBubbleSize val="0"/>
            </c:dLbl>
            <c:showLegendKey val="0"/>
            <c:showVal val="0"/>
            <c:showCatName val="1"/>
            <c:showSerName val="0"/>
            <c:showPercent val="1"/>
            <c:showBubbleSize val="0"/>
            <c:showLeaderLines val="1"/>
          </c:dLbls>
          <c:cat>
            <c:strRef>
              <c:f>'Location of Falls'!$S$12:$S$13</c:f>
              <c:strCache>
                <c:ptCount val="2"/>
                <c:pt idx="0">
                  <c:v>Witnessed </c:v>
                </c:pt>
                <c:pt idx="1">
                  <c:v>Unwitnessed</c:v>
                </c:pt>
              </c:strCache>
            </c:strRef>
          </c:cat>
          <c:val>
            <c:numRef>
              <c:f>'Location of Falls'!$T$12:$T$13</c:f>
              <c:numCache>
                <c:formatCode>General</c:formatCode>
                <c:ptCount val="2"/>
                <c:pt idx="0">
                  <c:v>15</c:v>
                </c:pt>
                <c:pt idx="1">
                  <c:v>6</c:v>
                </c:pt>
              </c:numCache>
            </c:numRef>
          </c:val>
        </c:ser>
        <c:dLbls>
          <c:showLegendKey val="0"/>
          <c:showVal val="0"/>
          <c:showCatName val="1"/>
          <c:showSerName val="0"/>
          <c:showPercent val="0"/>
          <c:showBubbleSize val="0"/>
          <c:showLeaderLines val="1"/>
        </c:dLbls>
        <c:firstSliceAng val="0"/>
      </c:pieChart>
    </c:plotArea>
    <c:plotVisOnly val="1"/>
    <c:dispBlanksAs val="zero"/>
    <c:showDLblsOverMax val="0"/>
  </c:chart>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baseline="0"/>
              <a:t> </a:t>
            </a:r>
            <a:r>
              <a:rPr lang="en-GB"/>
              <a:t>Falls per 1000 bed days</a:t>
            </a:r>
          </a:p>
        </c:rich>
      </c:tx>
      <c:layout/>
      <c:overlay val="0"/>
    </c:title>
    <c:autoTitleDeleted val="0"/>
    <c:plotArea>
      <c:layout/>
      <c:lineChart>
        <c:grouping val="standard"/>
        <c:varyColors val="0"/>
        <c:ser>
          <c:idx val="0"/>
          <c:order val="0"/>
          <c:tx>
            <c:strRef>
              <c:f>'Falls per 1000 bed days'!$G$2</c:f>
              <c:strCache>
                <c:ptCount val="1"/>
                <c:pt idx="0">
                  <c:v>Falls per 1000 bed days</c:v>
                </c:pt>
              </c:strCache>
            </c:strRef>
          </c:tx>
          <c:dLbls>
            <c:dLbl>
              <c:idx val="2"/>
              <c:layout>
                <c:manualLayout>
                  <c:x val="-1.937632270578904E-2"/>
                  <c:y val="2.8880866425992781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numRef>
              <c:f>'Falls per 1000 bed days'!$B$3:$B$14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'Falls per 1000 bed days'!$G$3:$G$14</c:f>
              <c:numCache>
                <c:formatCode>0.00</c:formatCode>
                <c:ptCount val="12"/>
                <c:pt idx="0">
                  <c:v>9.6153846153846168</c:v>
                </c:pt>
                <c:pt idx="1">
                  <c:v>34.482758620689651</c:v>
                </c:pt>
                <c:pt idx="2">
                  <c:v>6.8965517241379306</c:v>
                </c:pt>
                <c:pt idx="3">
                  <c:v>16.286644951140065</c:v>
                </c:pt>
                <c:pt idx="4">
                  <c:v>0</c:v>
                </c:pt>
                <c:pt idx="5">
                  <c:v>6.7114093959731544</c:v>
                </c:pt>
                <c:pt idx="6">
                  <c:v>3.2051282051282048</c:v>
                </c:pt>
                <c:pt idx="7">
                  <c:v>0</c:v>
                </c:pt>
                <c:pt idx="8">
                  <c:v>27.586206896551722</c:v>
                </c:pt>
                <c:pt idx="9">
                  <c:v>9.4339622641509422</c:v>
                </c:pt>
                <c:pt idx="10">
                  <c:v>0</c:v>
                </c:pt>
                <c:pt idx="11">
                  <c:v>2.5575447570332481</c:v>
                </c:pt>
              </c:numCache>
            </c:numRef>
          </c:val>
          <c:smooth val="0"/>
        </c:ser>
        <c:ser>
          <c:idx val="2"/>
          <c:order val="1"/>
          <c:tx>
            <c:strRef>
              <c:f>'Falls per 1000 bed days'!$J$2</c:f>
              <c:strCache>
                <c:ptCount val="1"/>
                <c:pt idx="0">
                  <c:v>GEH Stretch target</c:v>
                </c:pt>
              </c:strCache>
            </c:strRef>
          </c:tx>
          <c:cat>
            <c:numRef>
              <c:f>'Falls per 1000 bed days'!$B$3:$B$14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'Falls per 1000 bed days'!$J$3:$J$14</c:f>
              <c:numCache>
                <c:formatCode>0.00</c:formatCode>
                <c:ptCount val="12"/>
                <c:pt idx="0">
                  <c:v>3.9</c:v>
                </c:pt>
                <c:pt idx="1">
                  <c:v>3.9</c:v>
                </c:pt>
                <c:pt idx="2">
                  <c:v>3.9</c:v>
                </c:pt>
                <c:pt idx="3">
                  <c:v>3.9</c:v>
                </c:pt>
                <c:pt idx="4">
                  <c:v>3.9</c:v>
                </c:pt>
                <c:pt idx="5">
                  <c:v>3.9</c:v>
                </c:pt>
                <c:pt idx="6">
                  <c:v>3.9</c:v>
                </c:pt>
                <c:pt idx="7">
                  <c:v>3.9</c:v>
                </c:pt>
                <c:pt idx="8">
                  <c:v>3.9</c:v>
                </c:pt>
                <c:pt idx="9">
                  <c:v>3.9</c:v>
                </c:pt>
                <c:pt idx="10">
                  <c:v>3.9</c:v>
                </c:pt>
                <c:pt idx="11">
                  <c:v>3.9</c:v>
                </c:pt>
              </c:numCache>
            </c:numRef>
          </c:val>
          <c:smooth val="0"/>
        </c:ser>
        <c:ser>
          <c:idx val="3"/>
          <c:order val="2"/>
          <c:tx>
            <c:strRef>
              <c:f>'Falls per 1000 bed days'!$K$2</c:f>
              <c:strCache>
                <c:ptCount val="1"/>
                <c:pt idx="0">
                  <c:v>National Target</c:v>
                </c:pt>
              </c:strCache>
            </c:strRef>
          </c:tx>
          <c:spPr>
            <a:ln w="12700">
              <a:solidFill>
                <a:srgbClr val="00FF00"/>
              </a:solidFill>
            </a:ln>
          </c:spPr>
          <c:marker>
            <c:spPr>
              <a:solidFill>
                <a:srgbClr val="00FF00"/>
              </a:solidFill>
              <a:ln w="3175"/>
            </c:spPr>
          </c:marker>
          <c:cat>
            <c:numRef>
              <c:f>'Falls per 1000 bed days'!$B$3:$B$14</c:f>
              <c:numCache>
                <c:formatCode>mmm\-yy</c:formatCode>
                <c:ptCount val="12"/>
                <c:pt idx="0">
                  <c:v>43922</c:v>
                </c:pt>
                <c:pt idx="1">
                  <c:v>43952</c:v>
                </c:pt>
                <c:pt idx="2">
                  <c:v>43983</c:v>
                </c:pt>
                <c:pt idx="3">
                  <c:v>44013</c:v>
                </c:pt>
                <c:pt idx="4">
                  <c:v>44044</c:v>
                </c:pt>
                <c:pt idx="5">
                  <c:v>44075</c:v>
                </c:pt>
                <c:pt idx="6">
                  <c:v>44105</c:v>
                </c:pt>
                <c:pt idx="7">
                  <c:v>44136</c:v>
                </c:pt>
                <c:pt idx="8">
                  <c:v>44166</c:v>
                </c:pt>
                <c:pt idx="9">
                  <c:v>44197</c:v>
                </c:pt>
                <c:pt idx="10">
                  <c:v>44228</c:v>
                </c:pt>
                <c:pt idx="11">
                  <c:v>44256</c:v>
                </c:pt>
              </c:numCache>
            </c:numRef>
          </c:cat>
          <c:val>
            <c:numRef>
              <c:f>'Falls per 1000 bed days'!$K$3:$K$14</c:f>
              <c:numCache>
                <c:formatCode>General</c:formatCode>
                <c:ptCount val="12"/>
                <c:pt idx="0">
                  <c:v>6.63</c:v>
                </c:pt>
                <c:pt idx="1">
                  <c:v>6.63</c:v>
                </c:pt>
                <c:pt idx="2">
                  <c:v>6.63</c:v>
                </c:pt>
                <c:pt idx="3">
                  <c:v>6.63</c:v>
                </c:pt>
                <c:pt idx="4">
                  <c:v>6.63</c:v>
                </c:pt>
                <c:pt idx="5">
                  <c:v>6.63</c:v>
                </c:pt>
                <c:pt idx="6">
                  <c:v>6.63</c:v>
                </c:pt>
                <c:pt idx="7">
                  <c:v>6.63</c:v>
                </c:pt>
                <c:pt idx="8">
                  <c:v>6.63</c:v>
                </c:pt>
                <c:pt idx="9">
                  <c:v>6.63</c:v>
                </c:pt>
                <c:pt idx="10">
                  <c:v>6.63</c:v>
                </c:pt>
                <c:pt idx="11">
                  <c:v>6.63</c:v>
                </c:pt>
              </c:numCache>
            </c:numRef>
          </c:val>
          <c:smooth val="0"/>
        </c:ser>
        <c:dLbls>
          <c:showLegendKey val="0"/>
          <c:showVal val="0"/>
          <c:showCatName val="0"/>
          <c:showSerName val="0"/>
          <c:showPercent val="0"/>
          <c:showBubbleSize val="0"/>
        </c:dLbls>
        <c:marker val="1"/>
        <c:smooth val="0"/>
        <c:axId val="125340088"/>
        <c:axId val="125348360"/>
      </c:lineChart>
      <c:dateAx>
        <c:axId val="125340088"/>
        <c:scaling>
          <c:orientation val="minMax"/>
        </c:scaling>
        <c:delete val="0"/>
        <c:axPos val="b"/>
        <c:numFmt formatCode="mmm\-yy" sourceLinked="1"/>
        <c:majorTickMark val="none"/>
        <c:minorTickMark val="none"/>
        <c:tickLblPos val="nextTo"/>
        <c:txPr>
          <a:bodyPr rot="5400000" vert="horz"/>
          <a:lstStyle/>
          <a:p>
            <a:pPr>
              <a:defRPr/>
            </a:pPr>
            <a:endParaRPr lang="en-US"/>
          </a:p>
        </c:txPr>
        <c:crossAx val="125348360"/>
        <c:crosses val="autoZero"/>
        <c:auto val="1"/>
        <c:lblOffset val="100"/>
        <c:baseTimeUnit val="months"/>
      </c:dateAx>
      <c:valAx>
        <c:axId val="125348360"/>
        <c:scaling>
          <c:orientation val="minMax"/>
        </c:scaling>
        <c:delete val="0"/>
        <c:axPos val="l"/>
        <c:majorGridlines/>
        <c:title>
          <c:tx>
            <c:rich>
              <a:bodyPr/>
              <a:lstStyle/>
              <a:p>
                <a:pPr>
                  <a:defRPr/>
                </a:pPr>
                <a:r>
                  <a:rPr lang="en-US"/>
                  <a:t>Falls per 1000 Bed Days</a:t>
                </a:r>
              </a:p>
            </c:rich>
          </c:tx>
          <c:layout/>
          <c:overlay val="0"/>
        </c:title>
        <c:numFmt formatCode="#,##0.00" sourceLinked="0"/>
        <c:majorTickMark val="none"/>
        <c:minorTickMark val="none"/>
        <c:tickLblPos val="nextTo"/>
        <c:crossAx val="125340088"/>
        <c:crosses val="autoZero"/>
        <c:crossBetween val="between"/>
      </c:valAx>
    </c:plotArea>
    <c:legend>
      <c:legendPos val="r"/>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Themes</a:t>
            </a:r>
          </a:p>
        </c:rich>
      </c:tx>
      <c:overlay val="0"/>
    </c:title>
    <c:autoTitleDeleted val="0"/>
    <c:plotArea>
      <c:layout/>
      <c:barChart>
        <c:barDir val="col"/>
        <c:grouping val="clustered"/>
        <c:varyColors val="0"/>
        <c:ser>
          <c:idx val="0"/>
          <c:order val="0"/>
          <c:spPr>
            <a:solidFill>
              <a:schemeClr val="accent5"/>
            </a:solidFill>
          </c:spPr>
          <c:invertIfNegative val="0"/>
          <c:cat>
            <c:strRef>
              <c:f>Themes!$B$4:$B$12</c:f>
              <c:strCache>
                <c:ptCount val="9"/>
                <c:pt idx="0">
                  <c:v>Involving fixtures/fittings/Furnishings</c:v>
                </c:pt>
                <c:pt idx="1">
                  <c:v>Movement to/from  bed/stretcher</c:v>
                </c:pt>
                <c:pt idx="2">
                  <c:v>Standing up/sitting down</c:v>
                </c:pt>
                <c:pt idx="3">
                  <c:v>Turning in bed/stretcher</c:v>
                </c:pt>
                <c:pt idx="4">
                  <c:v>Using toilet/commode</c:v>
                </c:pt>
                <c:pt idx="5">
                  <c:v>Walking</c:v>
                </c:pt>
                <c:pt idx="6">
                  <c:v>Dressing/undressing</c:v>
                </c:pt>
                <c:pt idx="7">
                  <c:v>Implicating equipment</c:v>
                </c:pt>
                <c:pt idx="8">
                  <c:v>Walking unassisted</c:v>
                </c:pt>
              </c:strCache>
            </c:strRef>
          </c:cat>
          <c:val>
            <c:numRef>
              <c:f>Themes!$C$4:$C$12</c:f>
              <c:numCache>
                <c:formatCode>General</c:formatCode>
                <c:ptCount val="9"/>
                <c:pt idx="0">
                  <c:v>1</c:v>
                </c:pt>
                <c:pt idx="1">
                  <c:v>6</c:v>
                </c:pt>
                <c:pt idx="2">
                  <c:v>5</c:v>
                </c:pt>
                <c:pt idx="3">
                  <c:v>3</c:v>
                </c:pt>
                <c:pt idx="4">
                  <c:v>5</c:v>
                </c:pt>
                <c:pt idx="5">
                  <c:v>1</c:v>
                </c:pt>
              </c:numCache>
            </c:numRef>
          </c:val>
        </c:ser>
        <c:dLbls>
          <c:showLegendKey val="0"/>
          <c:showVal val="0"/>
          <c:showCatName val="0"/>
          <c:showSerName val="0"/>
          <c:showPercent val="0"/>
          <c:showBubbleSize val="0"/>
        </c:dLbls>
        <c:gapWidth val="150"/>
        <c:axId val="125343848"/>
        <c:axId val="125351744"/>
      </c:barChart>
      <c:catAx>
        <c:axId val="125343848"/>
        <c:scaling>
          <c:orientation val="minMax"/>
        </c:scaling>
        <c:delete val="0"/>
        <c:axPos val="b"/>
        <c:majorTickMark val="none"/>
        <c:minorTickMark val="none"/>
        <c:tickLblPos val="nextTo"/>
        <c:txPr>
          <a:bodyPr rot="-5400000" vert="horz"/>
          <a:lstStyle/>
          <a:p>
            <a:pPr>
              <a:defRPr sz="800"/>
            </a:pPr>
            <a:endParaRPr lang="en-US"/>
          </a:p>
        </c:txPr>
        <c:crossAx val="125351744"/>
        <c:crosses val="autoZero"/>
        <c:auto val="1"/>
        <c:lblAlgn val="ctr"/>
        <c:lblOffset val="100"/>
        <c:noMultiLvlLbl val="0"/>
      </c:catAx>
      <c:valAx>
        <c:axId val="125351744"/>
        <c:scaling>
          <c:orientation val="minMax"/>
        </c:scaling>
        <c:delete val="0"/>
        <c:axPos val="l"/>
        <c:majorGridlines/>
        <c:numFmt formatCode="General" sourceLinked="1"/>
        <c:majorTickMark val="none"/>
        <c:minorTickMark val="none"/>
        <c:tickLblPos val="nextTo"/>
        <c:crossAx val="125343848"/>
        <c:crosses val="autoZero"/>
        <c:crossBetween val="between"/>
        <c:majorUnit val="1"/>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13</xdr:col>
      <xdr:colOff>437030</xdr:colOff>
      <xdr:row>7</xdr:row>
      <xdr:rowOff>280147</xdr:rowOff>
    </xdr:from>
    <xdr:to>
      <xdr:col>21</xdr:col>
      <xdr:colOff>324971</xdr:colOff>
      <xdr:row>18</xdr:row>
      <xdr:rowOff>56030</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71437</xdr:colOff>
      <xdr:row>8</xdr:row>
      <xdr:rowOff>250031</xdr:rowOff>
    </xdr:from>
    <xdr:to>
      <xdr:col>6</xdr:col>
      <xdr:colOff>273843</xdr:colOff>
      <xdr:row>8</xdr:row>
      <xdr:rowOff>642937</xdr:rowOff>
    </xdr:to>
    <xdr:sp macro="" textlink="">
      <xdr:nvSpPr>
        <xdr:cNvPr id="2" name="Left-Right Arrow 1"/>
        <xdr:cNvSpPr/>
      </xdr:nvSpPr>
      <xdr:spPr>
        <a:xfrm>
          <a:off x="2726531" y="2416969"/>
          <a:ext cx="809625" cy="392906"/>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361949</xdr:colOff>
      <xdr:row>9</xdr:row>
      <xdr:rowOff>57150</xdr:rowOff>
    </xdr:from>
    <xdr:to>
      <xdr:col>7</xdr:col>
      <xdr:colOff>371474</xdr:colOff>
      <xdr:row>28</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352424</xdr:colOff>
      <xdr:row>29</xdr:row>
      <xdr:rowOff>95250</xdr:rowOff>
    </xdr:from>
    <xdr:to>
      <xdr:col>4</xdr:col>
      <xdr:colOff>247649</xdr:colOff>
      <xdr:row>47</xdr:row>
      <xdr:rowOff>152400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80123</xdr:colOff>
      <xdr:row>1</xdr:row>
      <xdr:rowOff>3922</xdr:rowOff>
    </xdr:from>
    <xdr:to>
      <xdr:col>13</xdr:col>
      <xdr:colOff>226079</xdr:colOff>
      <xdr:row>23</xdr:row>
      <xdr:rowOff>142034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40901</xdr:colOff>
      <xdr:row>7</xdr:row>
      <xdr:rowOff>98051</xdr:rowOff>
    </xdr:from>
    <xdr:to>
      <xdr:col>26</xdr:col>
      <xdr:colOff>436188</xdr:colOff>
      <xdr:row>19</xdr:row>
      <xdr:rowOff>18489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1400</xdr:colOff>
      <xdr:row>15</xdr:row>
      <xdr:rowOff>75639</xdr:rowOff>
    </xdr:from>
    <xdr:to>
      <xdr:col>20</xdr:col>
      <xdr:colOff>134471</xdr:colOff>
      <xdr:row>29</xdr:row>
      <xdr:rowOff>151839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13</xdr:col>
      <xdr:colOff>66675</xdr:colOff>
      <xdr:row>22</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100853</xdr:colOff>
      <xdr:row>2</xdr:row>
      <xdr:rowOff>0</xdr:rowOff>
    </xdr:from>
    <xdr:to>
      <xdr:col>17</xdr:col>
      <xdr:colOff>410135</xdr:colOff>
      <xdr:row>25</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138112</xdr:colOff>
      <xdr:row>26</xdr:row>
      <xdr:rowOff>133350</xdr:rowOff>
    </xdr:from>
    <xdr:to>
      <xdr:col>9</xdr:col>
      <xdr:colOff>442912</xdr:colOff>
      <xdr:row>41</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528636</xdr:colOff>
      <xdr:row>17</xdr:row>
      <xdr:rowOff>133350</xdr:rowOff>
    </xdr:from>
    <xdr:to>
      <xdr:col>9</xdr:col>
      <xdr:colOff>504824</xdr:colOff>
      <xdr:row>31</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42862</xdr:colOff>
      <xdr:row>14</xdr:row>
      <xdr:rowOff>38100</xdr:rowOff>
    </xdr:from>
    <xdr:to>
      <xdr:col>8</xdr:col>
      <xdr:colOff>0</xdr:colOff>
      <xdr:row>31</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185737</xdr:colOff>
      <xdr:row>14</xdr:row>
      <xdr:rowOff>76200</xdr:rowOff>
    </xdr:from>
    <xdr:to>
      <xdr:col>15</xdr:col>
      <xdr:colOff>490537</xdr:colOff>
      <xdr:row>31</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296955</xdr:colOff>
      <xdr:row>14</xdr:row>
      <xdr:rowOff>107576</xdr:rowOff>
    </xdr:from>
    <xdr:to>
      <xdr:col>24</xdr:col>
      <xdr:colOff>28014</xdr:colOff>
      <xdr:row>28</xdr:row>
      <xdr:rowOff>183776</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238124</xdr:colOff>
      <xdr:row>0</xdr:row>
      <xdr:rowOff>285749</xdr:rowOff>
    </xdr:from>
    <xdr:to>
      <xdr:col>18</xdr:col>
      <xdr:colOff>40901</xdr:colOff>
      <xdr:row>123</xdr:row>
      <xdr:rowOff>182094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453513</xdr:colOff>
      <xdr:row>3</xdr:row>
      <xdr:rowOff>121981</xdr:rowOff>
    </xdr:from>
    <xdr:to>
      <xdr:col>23</xdr:col>
      <xdr:colOff>139188</xdr:colOff>
      <xdr:row>23</xdr:row>
      <xdr:rowOff>121981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252719</xdr:colOff>
      <xdr:row>38</xdr:row>
      <xdr:rowOff>87876</xdr:rowOff>
    </xdr:from>
    <xdr:to>
      <xdr:col>12</xdr:col>
      <xdr:colOff>261937</xdr:colOff>
      <xdr:row>52</xdr:row>
      <xdr:rowOff>42709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0.93182</cdr:x>
      <cdr:y>0.14773</cdr:y>
    </cdr:from>
    <cdr:to>
      <cdr:x>0.99621</cdr:x>
      <cdr:y>0.28409</cdr:y>
    </cdr:to>
    <cdr:sp macro="" textlink="">
      <cdr:nvSpPr>
        <cdr:cNvPr id="3" name="TextBox 2"/>
        <cdr:cNvSpPr txBox="1"/>
      </cdr:nvSpPr>
      <cdr:spPr>
        <a:xfrm xmlns:a="http://schemas.openxmlformats.org/drawingml/2006/main">
          <a:off x="7558549" y="499294"/>
          <a:ext cx="522338" cy="46088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Up</a:t>
          </a:r>
          <a:r>
            <a:rPr lang="en-GB" sz="1100" baseline="0"/>
            <a:t> is Good</a:t>
          </a:r>
          <a:endParaRPr lang="en-GB" sz="1100"/>
        </a:p>
      </cdr:txBody>
    </cdr:sp>
  </cdr:relSizeAnchor>
  <cdr:relSizeAnchor xmlns:cdr="http://schemas.openxmlformats.org/drawingml/2006/chartDrawing">
    <cdr:from>
      <cdr:x>0.86013</cdr:x>
      <cdr:y>0.10054</cdr:y>
    </cdr:from>
    <cdr:to>
      <cdr:x>0.92498</cdr:x>
      <cdr:y>0.26443</cdr:y>
    </cdr:to>
    <cdr:sp macro="" textlink="">
      <cdr:nvSpPr>
        <cdr:cNvPr id="4" name="Up Arrow 3"/>
        <cdr:cNvSpPr/>
      </cdr:nvSpPr>
      <cdr:spPr>
        <a:xfrm xmlns:a="http://schemas.openxmlformats.org/drawingml/2006/main">
          <a:off x="6947412" y="344744"/>
          <a:ext cx="523875" cy="561975"/>
        </a:xfrm>
        <a:prstGeom xmlns:a="http://schemas.openxmlformats.org/drawingml/2006/main" prst="up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W:\Harm%20Free%20Care\Falls%20Data\Adam%20Bede\Adam%20Bede%20Falls%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Harm%20Free%20Care\Falls%20Data\Bob%20Jakin\Bob%20Jakin%20Falls%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lines"/>
      <sheetName val="Number of Falls"/>
      <sheetName val="Time of Falls"/>
      <sheetName val="Location of Falls"/>
      <sheetName val="Falls per 1000 bed days"/>
      <sheetName val="Themes"/>
      <sheetName val="L&amp;S BP Compliance"/>
      <sheetName val="Patient list"/>
      <sheetName val="Daily Falls 20-21"/>
      <sheetName val="Weekly Falls"/>
      <sheetName val="Ward Falls History"/>
      <sheetName val="Apr 20 - Mar 21"/>
      <sheetName val="Daily Falls 19_20"/>
      <sheetName val="Apr 19 - Mar 20"/>
      <sheetName val="Apr 18 - Mar 19"/>
      <sheetName val="Daily Falls 18_19"/>
      <sheetName val="Apr 17 - Mar 18"/>
      <sheetName val="Apr 16 - Mar 17"/>
      <sheetName val="Apr 15 - Mar 16"/>
      <sheetName val="SPC Median"/>
    </sheetNames>
    <sheetDataSet>
      <sheetData sheetId="0" refreshError="1"/>
      <sheetData sheetId="1" refreshError="1"/>
      <sheetData sheetId="2" refreshError="1"/>
      <sheetData sheetId="3" refreshError="1"/>
      <sheetData sheetId="4" refreshError="1"/>
      <sheetData sheetId="5" refreshError="1"/>
      <sheetData sheetId="6">
        <row r="3">
          <cell r="B3" t="str">
            <v>Number recorded</v>
          </cell>
          <cell r="C3" t="str">
            <v>Upper Control Limit</v>
          </cell>
          <cell r="D3" t="str">
            <v xml:space="preserve"> +2 Sigma</v>
          </cell>
          <cell r="E3" t="str">
            <v xml:space="preserve"> +1 Sigma</v>
          </cell>
          <cell r="F3" t="str">
            <v>Average</v>
          </cell>
          <cell r="G3" t="str">
            <v xml:space="preserve"> -1 Sigma</v>
          </cell>
          <cell r="H3" t="str">
            <v xml:space="preserve"> -2 Sigma</v>
          </cell>
          <cell r="I3" t="str">
            <v>Lower Control Limit</v>
          </cell>
        </row>
        <row r="28">
          <cell r="A28">
            <v>43922</v>
          </cell>
          <cell r="B28">
            <v>13</v>
          </cell>
          <cell r="C28">
            <v>32.99666666666667</v>
          </cell>
          <cell r="D28">
            <v>28.803333333333335</v>
          </cell>
          <cell r="E28">
            <v>24.61</v>
          </cell>
          <cell r="F28">
            <v>20.416666666666668</v>
          </cell>
          <cell r="G28">
            <v>16.223333333333336</v>
          </cell>
          <cell r="H28">
            <v>12.030000000000001</v>
          </cell>
          <cell r="I28">
            <v>7.8366666666666678</v>
          </cell>
        </row>
        <row r="29">
          <cell r="A29">
            <v>43952</v>
          </cell>
          <cell r="B29">
            <v>13</v>
          </cell>
          <cell r="C29">
            <v>32.99666666666667</v>
          </cell>
          <cell r="D29">
            <v>28.803333333333335</v>
          </cell>
          <cell r="E29">
            <v>24.61</v>
          </cell>
          <cell r="F29">
            <v>20.416666666666668</v>
          </cell>
          <cell r="G29">
            <v>16.223333333333336</v>
          </cell>
          <cell r="H29">
            <v>12.030000000000001</v>
          </cell>
          <cell r="I29">
            <v>7.8366666666666678</v>
          </cell>
        </row>
        <row r="30">
          <cell r="A30">
            <v>43983</v>
          </cell>
          <cell r="B30">
            <v>34</v>
          </cell>
          <cell r="C30">
            <v>32.99666666666667</v>
          </cell>
          <cell r="D30">
            <v>28.803333333333335</v>
          </cell>
          <cell r="E30">
            <v>24.61</v>
          </cell>
          <cell r="F30">
            <v>20.416666666666668</v>
          </cell>
          <cell r="G30">
            <v>16.223333333333336</v>
          </cell>
          <cell r="H30">
            <v>12.030000000000001</v>
          </cell>
          <cell r="I30">
            <v>7.8366666666666678</v>
          </cell>
        </row>
        <row r="31">
          <cell r="A31">
            <v>44013</v>
          </cell>
          <cell r="B31">
            <v>25</v>
          </cell>
          <cell r="C31">
            <v>32.99666666666667</v>
          </cell>
          <cell r="D31">
            <v>28.803333333333335</v>
          </cell>
          <cell r="E31">
            <v>24.61</v>
          </cell>
          <cell r="F31">
            <v>20.416666666666668</v>
          </cell>
          <cell r="G31">
            <v>16.223333333333336</v>
          </cell>
          <cell r="H31">
            <v>12.030000000000001</v>
          </cell>
          <cell r="I31">
            <v>7.8366666666666678</v>
          </cell>
        </row>
        <row r="32">
          <cell r="A32">
            <v>44044</v>
          </cell>
          <cell r="B32">
            <v>8</v>
          </cell>
          <cell r="C32">
            <v>32.99666666666667</v>
          </cell>
          <cell r="D32">
            <v>28.803333333333335</v>
          </cell>
          <cell r="E32">
            <v>24.61</v>
          </cell>
          <cell r="F32">
            <v>20.416666666666668</v>
          </cell>
          <cell r="G32">
            <v>16.223333333333336</v>
          </cell>
          <cell r="H32">
            <v>12.030000000000001</v>
          </cell>
          <cell r="I32">
            <v>7.8366666666666678</v>
          </cell>
        </row>
        <row r="33">
          <cell r="A33">
            <v>44075</v>
          </cell>
          <cell r="B33">
            <v>16</v>
          </cell>
          <cell r="C33">
            <v>32.99666666666667</v>
          </cell>
          <cell r="D33">
            <v>28.803333333333335</v>
          </cell>
          <cell r="E33">
            <v>24.61</v>
          </cell>
          <cell r="F33">
            <v>20.416666666666668</v>
          </cell>
          <cell r="G33">
            <v>16.223333333333336</v>
          </cell>
          <cell r="H33">
            <v>12.030000000000001</v>
          </cell>
          <cell r="I33">
            <v>7.8366666666666678</v>
          </cell>
        </row>
        <row r="34">
          <cell r="A34">
            <v>44105</v>
          </cell>
          <cell r="B34">
            <v>48</v>
          </cell>
          <cell r="C34">
            <v>32.99666666666667</v>
          </cell>
          <cell r="D34">
            <v>28.803333333333335</v>
          </cell>
          <cell r="E34">
            <v>24.61</v>
          </cell>
          <cell r="F34">
            <v>20.416666666666668</v>
          </cell>
          <cell r="G34">
            <v>16.223333333333336</v>
          </cell>
          <cell r="H34">
            <v>12.030000000000001</v>
          </cell>
          <cell r="I34">
            <v>7.8366666666666678</v>
          </cell>
        </row>
        <row r="35">
          <cell r="A35">
            <v>44136</v>
          </cell>
          <cell r="B35">
            <v>27</v>
          </cell>
          <cell r="C35">
            <v>32.99666666666667</v>
          </cell>
          <cell r="D35">
            <v>28.803333333333335</v>
          </cell>
          <cell r="E35">
            <v>24.61</v>
          </cell>
          <cell r="F35">
            <v>20.416666666666668</v>
          </cell>
          <cell r="G35">
            <v>16.223333333333336</v>
          </cell>
          <cell r="H35">
            <v>12.030000000000001</v>
          </cell>
          <cell r="I35">
            <v>7.8366666666666678</v>
          </cell>
        </row>
        <row r="36">
          <cell r="A36">
            <v>44166</v>
          </cell>
          <cell r="B36">
            <v>22</v>
          </cell>
          <cell r="C36">
            <v>32.99666666666667</v>
          </cell>
          <cell r="D36">
            <v>28.803333333333335</v>
          </cell>
          <cell r="E36">
            <v>24.61</v>
          </cell>
          <cell r="F36">
            <v>20.416666666666668</v>
          </cell>
          <cell r="G36">
            <v>16.223333333333336</v>
          </cell>
          <cell r="H36">
            <v>12.030000000000001</v>
          </cell>
          <cell r="I36">
            <v>7.8366666666666678</v>
          </cell>
        </row>
        <row r="37">
          <cell r="A37">
            <v>44197</v>
          </cell>
          <cell r="B37">
            <v>15</v>
          </cell>
          <cell r="C37">
            <v>32.99666666666667</v>
          </cell>
          <cell r="D37">
            <v>28.803333333333335</v>
          </cell>
          <cell r="E37">
            <v>24.61</v>
          </cell>
          <cell r="F37">
            <v>20.416666666666668</v>
          </cell>
          <cell r="G37">
            <v>16.223333333333336</v>
          </cell>
          <cell r="H37">
            <v>12.030000000000001</v>
          </cell>
          <cell r="I37">
            <v>7.8366666666666678</v>
          </cell>
        </row>
        <row r="38">
          <cell r="A38">
            <v>44228</v>
          </cell>
          <cell r="B38">
            <v>0</v>
          </cell>
          <cell r="C38">
            <v>32.99666666666667</v>
          </cell>
          <cell r="D38">
            <v>28.803333333333335</v>
          </cell>
          <cell r="E38">
            <v>24.61</v>
          </cell>
          <cell r="F38">
            <v>20.416666666666668</v>
          </cell>
          <cell r="G38">
            <v>16.223333333333336</v>
          </cell>
          <cell r="H38">
            <v>12.030000000000001</v>
          </cell>
          <cell r="I38">
            <v>7.8366666666666678</v>
          </cell>
        </row>
        <row r="39">
          <cell r="A39">
            <v>44256</v>
          </cell>
          <cell r="B39">
            <v>24</v>
          </cell>
          <cell r="C39">
            <v>32.99666666666667</v>
          </cell>
          <cell r="D39">
            <v>28.803333333333335</v>
          </cell>
          <cell r="E39">
            <v>24.61</v>
          </cell>
          <cell r="F39">
            <v>20.416666666666668</v>
          </cell>
          <cell r="G39">
            <v>16.223333333333336</v>
          </cell>
          <cell r="H39">
            <v>12.030000000000001</v>
          </cell>
          <cell r="I39">
            <v>7.8366666666666678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lines"/>
      <sheetName val="Number of Falls"/>
      <sheetName val="Time of Fall"/>
      <sheetName val="Location of Fall"/>
      <sheetName val="Falls per 1000 bed days"/>
      <sheetName val="Themes"/>
      <sheetName val="List of Patients"/>
      <sheetName val="L&amp;S BP"/>
      <sheetName val="Daily Falls 20_21"/>
      <sheetName val="Weekly Falls"/>
      <sheetName val="Falls Trend"/>
      <sheetName val="No of Falls XmR "/>
      <sheetName val="Apr 20_Mar 21"/>
      <sheetName val="Daily Falls 19_20"/>
      <sheetName val="Apr 19-Mar 20"/>
      <sheetName val="Apr 18 - Mar 19"/>
      <sheetName val="Daily Falls 18_19"/>
      <sheetName val="Apr 17 - Mar 18"/>
      <sheetName val="Apr 16 - Mar 17"/>
      <sheetName val="Apr 15 - Mar 16"/>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B1" t="str">
            <v>Bob Jakin</v>
          </cell>
          <cell r="C1" t="str">
            <v>UCL</v>
          </cell>
          <cell r="D1" t="str">
            <v xml:space="preserve"> +2 Sigma</v>
          </cell>
          <cell r="E1" t="str">
            <v xml:space="preserve"> +1 Sigma</v>
          </cell>
          <cell r="F1" t="str">
            <v>Average</v>
          </cell>
          <cell r="G1" t="str">
            <v xml:space="preserve"> -1 Sigma</v>
          </cell>
          <cell r="H1" t="str">
            <v xml:space="preserve"> -2 Sigma</v>
          </cell>
          <cell r="I1" t="str">
            <v>LCL</v>
          </cell>
        </row>
        <row r="2">
          <cell r="C2">
            <v>41.185777777777787</v>
          </cell>
          <cell r="D2">
            <v>33.383111111111113</v>
          </cell>
          <cell r="E2">
            <v>25.580444444444446</v>
          </cell>
          <cell r="F2">
            <v>17.777777777777779</v>
          </cell>
          <cell r="G2">
            <v>9.9751111111111115</v>
          </cell>
          <cell r="H2">
            <v>2.1724444444444426</v>
          </cell>
          <cell r="I2">
            <v>-5.6302222222222262</v>
          </cell>
        </row>
        <row r="3">
          <cell r="C3">
            <v>41.185777777777787</v>
          </cell>
          <cell r="D3">
            <v>33.383111111111113</v>
          </cell>
          <cell r="E3">
            <v>25.580444444444446</v>
          </cell>
          <cell r="F3">
            <v>17.777777777777779</v>
          </cell>
          <cell r="G3">
            <v>9.9751111111111115</v>
          </cell>
          <cell r="H3">
            <v>2.1724444444444426</v>
          </cell>
          <cell r="I3">
            <v>-5.6302222222222262</v>
          </cell>
        </row>
        <row r="4">
          <cell r="C4">
            <v>41.185777777777787</v>
          </cell>
          <cell r="D4">
            <v>33.383111111111113</v>
          </cell>
          <cell r="E4">
            <v>25.580444444444446</v>
          </cell>
          <cell r="F4">
            <v>17.777777777777779</v>
          </cell>
          <cell r="G4">
            <v>9.9751111111111115</v>
          </cell>
          <cell r="H4">
            <v>2.1724444444444426</v>
          </cell>
          <cell r="I4">
            <v>-5.6302222222222262</v>
          </cell>
        </row>
        <row r="5">
          <cell r="C5">
            <v>41.185777777777787</v>
          </cell>
          <cell r="D5">
            <v>33.383111111111113</v>
          </cell>
          <cell r="E5">
            <v>25.580444444444446</v>
          </cell>
          <cell r="F5">
            <v>17.777777777777779</v>
          </cell>
          <cell r="G5">
            <v>9.9751111111111115</v>
          </cell>
          <cell r="H5">
            <v>2.1724444444444426</v>
          </cell>
          <cell r="I5">
            <v>-5.6302222222222262</v>
          </cell>
        </row>
        <row r="6">
          <cell r="C6">
            <v>41.185777777777787</v>
          </cell>
          <cell r="D6">
            <v>33.383111111111113</v>
          </cell>
          <cell r="E6">
            <v>25.580444444444446</v>
          </cell>
          <cell r="F6">
            <v>17.777777777777779</v>
          </cell>
          <cell r="G6">
            <v>9.9751111111111115</v>
          </cell>
          <cell r="H6">
            <v>2.1724444444444426</v>
          </cell>
          <cell r="I6">
            <v>-5.6302222222222262</v>
          </cell>
        </row>
        <row r="7">
          <cell r="C7">
            <v>41.185777777777787</v>
          </cell>
          <cell r="D7">
            <v>33.383111111111113</v>
          </cell>
          <cell r="E7">
            <v>25.580444444444446</v>
          </cell>
          <cell r="F7">
            <v>17.777777777777779</v>
          </cell>
          <cell r="G7">
            <v>9.9751111111111115</v>
          </cell>
          <cell r="H7">
            <v>2.1724444444444426</v>
          </cell>
          <cell r="I7">
            <v>-5.6302222222222262</v>
          </cell>
        </row>
        <row r="8">
          <cell r="C8">
            <v>41.185777777777787</v>
          </cell>
          <cell r="D8">
            <v>33.383111111111113</v>
          </cell>
          <cell r="E8">
            <v>25.580444444444446</v>
          </cell>
          <cell r="F8">
            <v>17.777777777777779</v>
          </cell>
          <cell r="G8">
            <v>9.9751111111111115</v>
          </cell>
          <cell r="H8">
            <v>2.1724444444444426</v>
          </cell>
          <cell r="I8">
            <v>-5.6302222222222262</v>
          </cell>
        </row>
        <row r="9">
          <cell r="C9">
            <v>41.185777777777787</v>
          </cell>
          <cell r="D9">
            <v>33.383111111111113</v>
          </cell>
          <cell r="E9">
            <v>25.580444444444446</v>
          </cell>
          <cell r="F9">
            <v>17.777777777777779</v>
          </cell>
          <cell r="G9">
            <v>9.9751111111111115</v>
          </cell>
          <cell r="H9">
            <v>2.1724444444444426</v>
          </cell>
          <cell r="I9">
            <v>-5.6302222222222262</v>
          </cell>
        </row>
        <row r="10">
          <cell r="C10">
            <v>41.185777777777787</v>
          </cell>
          <cell r="D10">
            <v>33.383111111111113</v>
          </cell>
          <cell r="E10">
            <v>25.580444444444446</v>
          </cell>
          <cell r="F10">
            <v>17.777777777777779</v>
          </cell>
          <cell r="G10">
            <v>9.9751111111111115</v>
          </cell>
          <cell r="H10">
            <v>2.1724444444444426</v>
          </cell>
          <cell r="I10">
            <v>-5.6302222222222262</v>
          </cell>
        </row>
        <row r="11">
          <cell r="C11">
            <v>41.185777777777787</v>
          </cell>
          <cell r="D11">
            <v>33.383111111111113</v>
          </cell>
          <cell r="E11">
            <v>25.580444444444446</v>
          </cell>
          <cell r="F11">
            <v>17.777777777777779</v>
          </cell>
          <cell r="G11">
            <v>9.9751111111111115</v>
          </cell>
          <cell r="H11">
            <v>2.1724444444444426</v>
          </cell>
          <cell r="I11">
            <v>-5.6302222222222262</v>
          </cell>
        </row>
        <row r="12">
          <cell r="C12">
            <v>41.185777777777787</v>
          </cell>
          <cell r="D12">
            <v>33.383111111111113</v>
          </cell>
          <cell r="E12">
            <v>25.580444444444446</v>
          </cell>
          <cell r="F12">
            <v>17.777777777777779</v>
          </cell>
          <cell r="G12">
            <v>9.9751111111111115</v>
          </cell>
          <cell r="H12">
            <v>2.1724444444444426</v>
          </cell>
          <cell r="I12">
            <v>-5.6302222222222262</v>
          </cell>
        </row>
        <row r="13">
          <cell r="C13">
            <v>41.185777777777787</v>
          </cell>
          <cell r="D13">
            <v>33.383111111111113</v>
          </cell>
          <cell r="E13">
            <v>25.580444444444446</v>
          </cell>
          <cell r="F13">
            <v>17.777777777777779</v>
          </cell>
          <cell r="G13">
            <v>9.9751111111111115</v>
          </cell>
          <cell r="H13">
            <v>2.1724444444444426</v>
          </cell>
          <cell r="I13">
            <v>-5.6302222222222262</v>
          </cell>
        </row>
        <row r="14">
          <cell r="A14">
            <v>43556</v>
          </cell>
          <cell r="B14">
            <v>7</v>
          </cell>
          <cell r="C14">
            <v>41.185777777777787</v>
          </cell>
          <cell r="D14">
            <v>33.383111111111113</v>
          </cell>
          <cell r="E14">
            <v>25.580444444444446</v>
          </cell>
          <cell r="F14">
            <v>17.777777777777779</v>
          </cell>
          <cell r="G14">
            <v>9.9751111111111115</v>
          </cell>
          <cell r="H14">
            <v>2.1724444444444426</v>
          </cell>
          <cell r="I14">
            <v>-5.6302222222222262</v>
          </cell>
        </row>
        <row r="15">
          <cell r="A15">
            <v>43586</v>
          </cell>
          <cell r="B15">
            <v>6</v>
          </cell>
          <cell r="C15">
            <v>41.185777777777787</v>
          </cell>
          <cell r="D15">
            <v>33.383111111111113</v>
          </cell>
          <cell r="E15">
            <v>25.580444444444446</v>
          </cell>
          <cell r="F15">
            <v>17.777777777777779</v>
          </cell>
          <cell r="G15">
            <v>9.9751111111111115</v>
          </cell>
          <cell r="H15">
            <v>2.1724444444444426</v>
          </cell>
          <cell r="I15">
            <v>-5.6302222222222262</v>
          </cell>
        </row>
        <row r="16">
          <cell r="A16">
            <v>43617</v>
          </cell>
          <cell r="B16">
            <v>3</v>
          </cell>
          <cell r="C16">
            <v>41.185777777777787</v>
          </cell>
          <cell r="D16">
            <v>33.383111111111113</v>
          </cell>
          <cell r="E16">
            <v>25.580444444444446</v>
          </cell>
          <cell r="F16">
            <v>17.777777777777779</v>
          </cell>
          <cell r="G16">
            <v>9.9751111111111115</v>
          </cell>
          <cell r="H16">
            <v>2.1724444444444426</v>
          </cell>
          <cell r="I16">
            <v>-5.6302222222222262</v>
          </cell>
        </row>
        <row r="17">
          <cell r="A17">
            <v>43647</v>
          </cell>
          <cell r="B17">
            <v>61</v>
          </cell>
          <cell r="C17">
            <v>41.185777777777787</v>
          </cell>
          <cell r="D17">
            <v>33.383111111111113</v>
          </cell>
          <cell r="E17">
            <v>25.580444444444446</v>
          </cell>
          <cell r="F17">
            <v>17.777777777777779</v>
          </cell>
          <cell r="G17">
            <v>9.9751111111111115</v>
          </cell>
          <cell r="H17">
            <v>2.1724444444444426</v>
          </cell>
          <cell r="I17">
            <v>-5.6302222222222262</v>
          </cell>
        </row>
        <row r="18">
          <cell r="A18">
            <v>43678</v>
          </cell>
          <cell r="B18">
            <v>126</v>
          </cell>
          <cell r="C18">
            <v>41.185777777777787</v>
          </cell>
          <cell r="D18">
            <v>33.383111111111113</v>
          </cell>
          <cell r="E18">
            <v>25.580444444444446</v>
          </cell>
          <cell r="F18">
            <v>17.777777777777779</v>
          </cell>
          <cell r="G18">
            <v>9.9751111111111115</v>
          </cell>
          <cell r="H18">
            <v>2.1724444444444426</v>
          </cell>
          <cell r="I18">
            <v>-5.6302222222222262</v>
          </cell>
        </row>
        <row r="19">
          <cell r="A19">
            <v>43709</v>
          </cell>
          <cell r="B19">
            <v>35</v>
          </cell>
          <cell r="C19">
            <v>41.185777777777787</v>
          </cell>
          <cell r="D19">
            <v>33.383111111111113</v>
          </cell>
          <cell r="E19">
            <v>25.580444444444446</v>
          </cell>
          <cell r="F19">
            <v>17.777777777777779</v>
          </cell>
          <cell r="G19">
            <v>9.9751111111111115</v>
          </cell>
          <cell r="H19">
            <v>2.1724444444444426</v>
          </cell>
          <cell r="I19">
            <v>-5.6302222222222262</v>
          </cell>
        </row>
        <row r="20">
          <cell r="A20">
            <v>43739</v>
          </cell>
          <cell r="B20">
            <v>75</v>
          </cell>
          <cell r="C20">
            <v>41.185777777777787</v>
          </cell>
          <cell r="D20">
            <v>33.383111111111113</v>
          </cell>
          <cell r="E20">
            <v>25.580444444444446</v>
          </cell>
          <cell r="F20">
            <v>17.777777777777779</v>
          </cell>
          <cell r="G20">
            <v>9.9751111111111115</v>
          </cell>
          <cell r="H20">
            <v>2.1724444444444426</v>
          </cell>
          <cell r="I20">
            <v>-5.6302222222222262</v>
          </cell>
        </row>
        <row r="21">
          <cell r="A21">
            <v>43770</v>
          </cell>
          <cell r="B21">
            <v>52</v>
          </cell>
          <cell r="C21">
            <v>41.185777777777787</v>
          </cell>
          <cell r="D21">
            <v>33.383111111111113</v>
          </cell>
          <cell r="E21">
            <v>25.580444444444446</v>
          </cell>
          <cell r="F21">
            <v>17.777777777777779</v>
          </cell>
          <cell r="G21">
            <v>9.9751111111111115</v>
          </cell>
          <cell r="H21">
            <v>2.1724444444444426</v>
          </cell>
          <cell r="I21">
            <v>-5.6302222222222262</v>
          </cell>
        </row>
        <row r="22">
          <cell r="A22">
            <v>43800</v>
          </cell>
          <cell r="B22">
            <v>44</v>
          </cell>
          <cell r="C22">
            <v>41.185777777777787</v>
          </cell>
          <cell r="D22">
            <v>33.383111111111113</v>
          </cell>
          <cell r="E22">
            <v>25.580444444444446</v>
          </cell>
          <cell r="F22">
            <v>17.777777777777779</v>
          </cell>
          <cell r="G22">
            <v>9.9751111111111115</v>
          </cell>
          <cell r="H22">
            <v>2.1724444444444426</v>
          </cell>
          <cell r="I22">
            <v>-5.6302222222222262</v>
          </cell>
        </row>
        <row r="23">
          <cell r="A23">
            <v>43831</v>
          </cell>
          <cell r="B23">
            <v>37</v>
          </cell>
          <cell r="C23">
            <v>41.185777777777787</v>
          </cell>
          <cell r="D23">
            <v>33.383111111111113</v>
          </cell>
          <cell r="E23">
            <v>25.580444444444446</v>
          </cell>
          <cell r="F23">
            <v>17.777777777777779</v>
          </cell>
          <cell r="G23">
            <v>9.9751111111111115</v>
          </cell>
          <cell r="H23">
            <v>2.1724444444444426</v>
          </cell>
          <cell r="I23">
            <v>-5.6302222222222262</v>
          </cell>
        </row>
        <row r="24">
          <cell r="A24">
            <v>43862</v>
          </cell>
          <cell r="B24">
            <v>34</v>
          </cell>
          <cell r="C24">
            <v>41.185777777777787</v>
          </cell>
          <cell r="D24">
            <v>33.383111111111113</v>
          </cell>
          <cell r="E24">
            <v>25.580444444444446</v>
          </cell>
          <cell r="F24">
            <v>17.777777777777779</v>
          </cell>
          <cell r="G24">
            <v>9.9751111111111115</v>
          </cell>
          <cell r="H24">
            <v>2.1724444444444426</v>
          </cell>
          <cell r="I24">
            <v>-5.6302222222222262</v>
          </cell>
        </row>
        <row r="25">
          <cell r="A25">
            <v>43891</v>
          </cell>
          <cell r="B25">
            <v>37</v>
          </cell>
          <cell r="C25">
            <v>41.185777777777787</v>
          </cell>
          <cell r="D25">
            <v>33.383111111111113</v>
          </cell>
          <cell r="E25">
            <v>25.580444444444446</v>
          </cell>
          <cell r="F25">
            <v>17.777777777777779</v>
          </cell>
          <cell r="G25">
            <v>9.9751111111111115</v>
          </cell>
          <cell r="H25">
            <v>2.1724444444444426</v>
          </cell>
          <cell r="I25">
            <v>-5.6302222222222262</v>
          </cell>
        </row>
        <row r="26">
          <cell r="A26">
            <v>43922</v>
          </cell>
          <cell r="B26">
            <v>51</v>
          </cell>
          <cell r="C26">
            <v>41.185777777777787</v>
          </cell>
          <cell r="D26">
            <v>33.383111111111113</v>
          </cell>
          <cell r="E26">
            <v>25.580444444444446</v>
          </cell>
          <cell r="F26">
            <v>17.777777777777779</v>
          </cell>
          <cell r="G26">
            <v>9.9751111111111115</v>
          </cell>
          <cell r="H26">
            <v>2.1724444444444426</v>
          </cell>
          <cell r="I26">
            <v>-5.6302222222222262</v>
          </cell>
        </row>
        <row r="27">
          <cell r="A27">
            <v>43952</v>
          </cell>
          <cell r="B27">
            <v>54</v>
          </cell>
          <cell r="C27">
            <v>41.185777777777787</v>
          </cell>
          <cell r="D27">
            <v>33.383111111111113</v>
          </cell>
          <cell r="E27">
            <v>25.580444444444446</v>
          </cell>
          <cell r="F27">
            <v>17.777777777777779</v>
          </cell>
          <cell r="G27">
            <v>9.9751111111111115</v>
          </cell>
          <cell r="H27">
            <v>2.1724444444444426</v>
          </cell>
          <cell r="I27">
            <v>-5.6302222222222262</v>
          </cell>
        </row>
        <row r="28">
          <cell r="A28">
            <v>43983</v>
          </cell>
          <cell r="B28">
            <v>54</v>
          </cell>
          <cell r="C28">
            <v>41.185777777777787</v>
          </cell>
          <cell r="D28">
            <v>33.383111111111113</v>
          </cell>
          <cell r="E28">
            <v>25.580444444444446</v>
          </cell>
          <cell r="F28">
            <v>17.777777777777779</v>
          </cell>
          <cell r="G28">
            <v>9.9751111111111115</v>
          </cell>
          <cell r="H28">
            <v>2.1724444444444426</v>
          </cell>
          <cell r="I28">
            <v>-5.6302222222222262</v>
          </cell>
        </row>
        <row r="29">
          <cell r="A29">
            <v>44013</v>
          </cell>
          <cell r="B29">
            <v>52</v>
          </cell>
          <cell r="C29">
            <v>41.185777777777787</v>
          </cell>
          <cell r="D29">
            <v>33.383111111111113</v>
          </cell>
          <cell r="E29">
            <v>25.580444444444446</v>
          </cell>
          <cell r="F29">
            <v>17.777777777777779</v>
          </cell>
          <cell r="G29">
            <v>9.9751111111111115</v>
          </cell>
          <cell r="H29">
            <v>2.1724444444444426</v>
          </cell>
          <cell r="I29">
            <v>-5.6302222222222262</v>
          </cell>
        </row>
        <row r="30">
          <cell r="A30">
            <v>44044</v>
          </cell>
          <cell r="B30">
            <v>54</v>
          </cell>
          <cell r="C30">
            <v>41.185777777777787</v>
          </cell>
          <cell r="D30">
            <v>33.383111111111113</v>
          </cell>
          <cell r="E30">
            <v>25.580444444444446</v>
          </cell>
          <cell r="F30">
            <v>17.777777777777779</v>
          </cell>
          <cell r="G30">
            <v>9.9751111111111115</v>
          </cell>
          <cell r="H30">
            <v>2.1724444444444426</v>
          </cell>
          <cell r="I30">
            <v>-5.6302222222222262</v>
          </cell>
        </row>
        <row r="31">
          <cell r="A31">
            <v>44075</v>
          </cell>
          <cell r="B31">
            <v>44</v>
          </cell>
        </row>
        <row r="32">
          <cell r="A32">
            <v>44105</v>
          </cell>
          <cell r="B32">
            <v>49</v>
          </cell>
        </row>
        <row r="33">
          <cell r="A33">
            <v>44136</v>
          </cell>
          <cell r="B33">
            <v>46</v>
          </cell>
        </row>
        <row r="34">
          <cell r="A34">
            <v>44166</v>
          </cell>
          <cell r="B34">
            <v>43</v>
          </cell>
        </row>
        <row r="35">
          <cell r="A35">
            <v>44197</v>
          </cell>
          <cell r="B35">
            <v>71</v>
          </cell>
        </row>
        <row r="36">
          <cell r="A36">
            <v>44228</v>
          </cell>
          <cell r="B36">
            <v>56</v>
          </cell>
        </row>
        <row r="37">
          <cell r="A37">
            <v>44256</v>
          </cell>
          <cell r="B37">
            <v>43</v>
          </cell>
        </row>
        <row r="41">
          <cell r="A41" t="str">
            <v>April 18 – Jan 19</v>
          </cell>
          <cell r="B41" t="str">
            <v>April 19 – Jan 2020</v>
          </cell>
        </row>
        <row r="42">
          <cell r="A42">
            <v>67</v>
          </cell>
          <cell r="B42">
            <v>446</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FF00"/>
    <pageSetUpPr fitToPage="1"/>
  </sheetPr>
  <dimension ref="A1:V31"/>
  <sheetViews>
    <sheetView zoomScale="80" zoomScaleNormal="80" workbookViewId="0">
      <selection activeCell="K15" sqref="K15"/>
    </sheetView>
  </sheetViews>
  <sheetFormatPr defaultRowHeight="15" x14ac:dyDescent="0.25"/>
  <cols>
    <col min="1" max="1" width="2.7109375" style="20" customWidth="1"/>
    <col min="2" max="2" width="9.140625" style="20"/>
    <col min="3" max="3" width="9.85546875" style="20" customWidth="1"/>
    <col min="4" max="8" width="9.140625" style="20"/>
    <col min="9" max="9" width="3" style="20" customWidth="1"/>
    <col min="10" max="17" width="9.140625" style="20"/>
    <col min="18" max="18" width="6.7109375" style="20" customWidth="1"/>
    <col min="19" max="19" width="9.140625" style="20"/>
    <col min="20" max="20" width="10.85546875" style="20" bestFit="1" customWidth="1"/>
    <col min="21" max="21" width="9.140625" style="20"/>
    <col min="22" max="22" width="22.7109375" style="20" customWidth="1"/>
    <col min="23" max="16384" width="9.140625" style="20"/>
  </cols>
  <sheetData>
    <row r="1" spans="1:22" x14ac:dyDescent="0.25">
      <c r="A1" s="32"/>
      <c r="B1" s="33"/>
      <c r="C1" s="33"/>
      <c r="D1" s="33"/>
      <c r="E1" s="33"/>
      <c r="F1" s="33"/>
      <c r="G1" s="33"/>
      <c r="H1" s="33"/>
      <c r="I1" s="33"/>
      <c r="J1" s="33"/>
      <c r="K1" s="33"/>
      <c r="L1" s="33"/>
      <c r="M1" s="33"/>
      <c r="N1" s="33"/>
      <c r="O1" s="33"/>
      <c r="P1" s="33"/>
      <c r="Q1" s="33"/>
      <c r="R1" s="33"/>
      <c r="S1" s="33"/>
      <c r="T1" s="33"/>
      <c r="U1" s="33"/>
      <c r="V1" s="34"/>
    </row>
    <row r="2" spans="1:22" ht="35.25" x14ac:dyDescent="0.25">
      <c r="A2" s="35"/>
      <c r="B2" s="167" t="s">
        <v>231</v>
      </c>
      <c r="C2" s="36"/>
      <c r="D2" s="36"/>
      <c r="E2" s="36"/>
      <c r="F2" s="36"/>
      <c r="G2" s="36"/>
      <c r="H2" s="36"/>
      <c r="I2" s="36"/>
      <c r="J2" s="36"/>
      <c r="K2" s="36"/>
      <c r="L2" s="36"/>
      <c r="M2" s="36"/>
      <c r="N2" s="36"/>
      <c r="O2" s="36"/>
      <c r="P2" s="36"/>
      <c r="Q2" s="36"/>
      <c r="R2" s="36"/>
      <c r="S2" s="36"/>
      <c r="T2" s="36"/>
      <c r="U2" s="36"/>
      <c r="V2" s="37"/>
    </row>
    <row r="3" spans="1:22" x14ac:dyDescent="0.25">
      <c r="A3" s="35"/>
      <c r="B3" s="36"/>
      <c r="C3" s="36"/>
      <c r="D3" s="36"/>
      <c r="E3" s="36"/>
      <c r="F3" s="36"/>
      <c r="G3" s="36"/>
      <c r="H3" s="36"/>
      <c r="I3" s="36"/>
      <c r="J3" s="36"/>
      <c r="K3" s="36"/>
      <c r="L3" s="36"/>
      <c r="M3" s="36"/>
      <c r="N3" s="36"/>
      <c r="O3" s="36"/>
      <c r="P3" s="36"/>
      <c r="Q3" s="36"/>
      <c r="R3" s="36"/>
      <c r="S3" s="36"/>
      <c r="T3" s="36"/>
      <c r="U3" s="36"/>
      <c r="V3" s="37"/>
    </row>
    <row r="4" spans="1:22" ht="15.75" thickBot="1" x14ac:dyDescent="0.3">
      <c r="A4" s="35"/>
      <c r="B4" s="36"/>
      <c r="C4" s="36"/>
      <c r="D4" s="36"/>
      <c r="E4" s="36"/>
      <c r="F4" s="36"/>
      <c r="G4" s="36"/>
      <c r="H4" s="36"/>
      <c r="I4" s="36"/>
      <c r="J4" s="36"/>
      <c r="K4" s="36"/>
      <c r="L4" s="36"/>
      <c r="M4" s="36"/>
      <c r="N4" s="36"/>
      <c r="O4" s="36"/>
      <c r="P4" s="36"/>
      <c r="Q4" s="36"/>
      <c r="R4" s="36"/>
      <c r="S4" s="36"/>
      <c r="T4" s="36"/>
      <c r="U4" s="36"/>
      <c r="V4" s="37"/>
    </row>
    <row r="5" spans="1:22" ht="27" thickBot="1" x14ac:dyDescent="0.45">
      <c r="A5" s="35"/>
      <c r="B5" s="38" t="s">
        <v>28</v>
      </c>
      <c r="C5" s="36"/>
      <c r="D5" s="36"/>
      <c r="E5" s="181">
        <v>0</v>
      </c>
      <c r="F5" s="182"/>
      <c r="G5" s="38" t="s">
        <v>29</v>
      </c>
      <c r="H5" s="36"/>
      <c r="I5" s="36"/>
      <c r="J5" s="36"/>
      <c r="K5" s="36"/>
      <c r="L5" s="36"/>
      <c r="M5" s="36"/>
      <c r="N5" s="38" t="s">
        <v>190</v>
      </c>
      <c r="O5" s="36"/>
      <c r="P5" s="36"/>
      <c r="Q5" s="36"/>
      <c r="R5" s="36"/>
      <c r="S5" s="181">
        <v>0</v>
      </c>
      <c r="T5" s="182"/>
      <c r="U5" s="38" t="s">
        <v>40</v>
      </c>
      <c r="V5" s="37"/>
    </row>
    <row r="6" spans="1:22" ht="8.25" customHeight="1" thickBot="1" x14ac:dyDescent="0.45">
      <c r="A6" s="35"/>
      <c r="B6" s="39"/>
      <c r="C6" s="36"/>
      <c r="D6" s="36"/>
      <c r="E6" s="31"/>
      <c r="F6" s="31"/>
      <c r="G6" s="39"/>
      <c r="H6" s="36"/>
      <c r="I6" s="36"/>
      <c r="J6" s="36"/>
      <c r="K6" s="36"/>
      <c r="L6" s="36"/>
      <c r="M6" s="36"/>
      <c r="N6" s="39"/>
      <c r="O6" s="36"/>
      <c r="P6" s="36"/>
      <c r="Q6" s="36"/>
      <c r="R6" s="36"/>
      <c r="S6" s="31"/>
      <c r="T6" s="31"/>
      <c r="U6" s="39"/>
      <c r="V6" s="37"/>
    </row>
    <row r="7" spans="1:22" ht="27" thickBot="1" x14ac:dyDescent="0.45">
      <c r="A7" s="35"/>
      <c r="B7" s="39" t="s">
        <v>51</v>
      </c>
      <c r="C7" s="36"/>
      <c r="D7" s="181">
        <v>0</v>
      </c>
      <c r="E7" s="182"/>
      <c r="F7" s="38" t="s">
        <v>52</v>
      </c>
      <c r="H7" s="36"/>
      <c r="I7" s="36"/>
      <c r="J7" s="36"/>
      <c r="K7" s="36"/>
      <c r="L7" s="36"/>
      <c r="M7" s="36"/>
      <c r="N7" s="39"/>
      <c r="O7" s="36"/>
      <c r="P7" s="36"/>
      <c r="Q7" s="36"/>
      <c r="R7" s="36"/>
      <c r="S7" s="31"/>
      <c r="T7" s="31"/>
      <c r="U7" s="39"/>
      <c r="V7" s="37"/>
    </row>
    <row r="8" spans="1:22" ht="26.25" x14ac:dyDescent="0.4">
      <c r="A8" s="35"/>
      <c r="B8" s="39"/>
      <c r="C8" s="36"/>
      <c r="D8" s="36"/>
      <c r="E8" s="31"/>
      <c r="F8" s="31"/>
      <c r="G8" s="39"/>
      <c r="H8" s="36"/>
      <c r="I8" s="36"/>
      <c r="J8" s="36"/>
      <c r="K8" s="36"/>
      <c r="L8" s="36"/>
      <c r="M8" s="36"/>
      <c r="N8" s="39"/>
      <c r="O8" s="36"/>
      <c r="P8" s="36"/>
      <c r="Q8" s="36"/>
      <c r="R8" s="36"/>
      <c r="S8" s="31"/>
      <c r="T8" s="31"/>
      <c r="U8" s="39"/>
      <c r="V8" s="37"/>
    </row>
    <row r="9" spans="1:22" ht="57" customHeight="1" x14ac:dyDescent="0.4">
      <c r="A9" s="35"/>
      <c r="B9" s="183" t="s">
        <v>34</v>
      </c>
      <c r="C9" s="183"/>
      <c r="D9" s="183"/>
      <c r="E9" s="183"/>
      <c r="F9" s="31"/>
      <c r="G9" s="36"/>
      <c r="H9" s="36"/>
      <c r="I9" s="36"/>
      <c r="J9" s="36"/>
      <c r="K9" s="36"/>
      <c r="L9" s="36"/>
      <c r="M9" s="36"/>
      <c r="N9" s="39"/>
      <c r="O9" s="36"/>
      <c r="P9" s="36"/>
      <c r="Q9" s="36"/>
      <c r="R9" s="36"/>
      <c r="S9" s="31"/>
      <c r="T9" s="31"/>
      <c r="U9" s="39"/>
      <c r="V9" s="37"/>
    </row>
    <row r="10" spans="1:22" s="51" customFormat="1" ht="18.75" customHeight="1" x14ac:dyDescent="0.4">
      <c r="A10" s="49"/>
      <c r="B10" s="50"/>
      <c r="L10" s="52"/>
      <c r="M10" s="52"/>
      <c r="N10" s="53"/>
      <c r="O10" s="52"/>
      <c r="P10" s="52"/>
      <c r="Q10" s="52"/>
      <c r="R10" s="52"/>
      <c r="S10" s="54"/>
      <c r="T10" s="54"/>
      <c r="U10" s="53"/>
      <c r="V10" s="55"/>
    </row>
    <row r="11" spans="1:22" ht="26.25" x14ac:dyDescent="0.4">
      <c r="A11" s="35"/>
      <c r="B11" s="40" t="s">
        <v>31</v>
      </c>
      <c r="C11" s="36"/>
      <c r="D11" s="36"/>
      <c r="E11" s="36"/>
      <c r="F11" s="36"/>
      <c r="G11" s="36"/>
      <c r="H11" s="36"/>
      <c r="I11" s="36"/>
      <c r="J11" s="36"/>
      <c r="K11" s="36"/>
      <c r="L11" s="36"/>
      <c r="M11" s="36"/>
      <c r="N11" s="39"/>
      <c r="O11" s="36"/>
      <c r="P11" s="36"/>
      <c r="Q11" s="36"/>
      <c r="R11" s="36"/>
      <c r="S11" s="31"/>
      <c r="T11" s="31"/>
      <c r="U11" s="39"/>
      <c r="V11" s="37"/>
    </row>
    <row r="12" spans="1:22" ht="15.75" thickBot="1" x14ac:dyDescent="0.3">
      <c r="A12" s="35"/>
      <c r="B12" s="36"/>
      <c r="C12" s="36"/>
      <c r="D12" s="36"/>
      <c r="E12" s="36"/>
      <c r="F12" s="36"/>
      <c r="G12" s="36"/>
      <c r="H12" s="36"/>
      <c r="I12" s="36"/>
      <c r="J12" s="36"/>
      <c r="K12" s="36"/>
      <c r="L12" s="36"/>
      <c r="M12" s="36"/>
      <c r="N12" s="36"/>
      <c r="O12" s="36"/>
      <c r="P12" s="36"/>
      <c r="Q12" s="36"/>
      <c r="R12" s="36"/>
      <c r="S12" s="36"/>
      <c r="T12" s="36"/>
      <c r="U12" s="36"/>
      <c r="V12" s="37"/>
    </row>
    <row r="13" spans="1:22" ht="18" x14ac:dyDescent="0.25">
      <c r="A13" s="35"/>
      <c r="B13" s="45" t="s">
        <v>2</v>
      </c>
      <c r="C13" s="46"/>
      <c r="D13" s="46"/>
      <c r="E13" s="73"/>
      <c r="F13" s="36"/>
      <c r="G13" s="36"/>
      <c r="H13" s="36"/>
      <c r="I13" s="36"/>
      <c r="J13" s="36"/>
      <c r="K13" s="36"/>
      <c r="L13" s="36"/>
      <c r="M13" s="36"/>
      <c r="N13" s="36"/>
      <c r="O13" s="36"/>
      <c r="P13" s="36"/>
      <c r="Q13" s="36"/>
      <c r="R13" s="36"/>
      <c r="S13" s="36"/>
      <c r="T13" s="36"/>
      <c r="U13" s="36"/>
      <c r="V13" s="37"/>
    </row>
    <row r="14" spans="1:22" ht="18" x14ac:dyDescent="0.25">
      <c r="A14" s="35"/>
      <c r="B14" s="47" t="s">
        <v>3</v>
      </c>
      <c r="C14" s="48"/>
      <c r="D14" s="48"/>
      <c r="E14" s="29"/>
      <c r="F14" s="36"/>
      <c r="G14" s="36"/>
      <c r="H14" s="36"/>
      <c r="I14" s="36"/>
      <c r="J14" s="36"/>
      <c r="K14" s="36"/>
      <c r="L14" s="36"/>
      <c r="M14" s="36"/>
      <c r="N14" s="36"/>
      <c r="O14" s="36"/>
      <c r="P14" s="36"/>
      <c r="Q14" s="36"/>
      <c r="R14" s="36"/>
      <c r="S14" s="36"/>
      <c r="T14" s="36"/>
      <c r="U14" s="36"/>
      <c r="V14" s="37"/>
    </row>
    <row r="15" spans="1:22" ht="18" x14ac:dyDescent="0.25">
      <c r="A15" s="35"/>
      <c r="B15" s="47" t="s">
        <v>4</v>
      </c>
      <c r="C15" s="48"/>
      <c r="D15" s="48"/>
      <c r="E15" s="29"/>
      <c r="F15" s="36"/>
      <c r="G15" s="36"/>
      <c r="H15" s="36"/>
      <c r="I15" s="36"/>
      <c r="J15" s="36"/>
      <c r="K15" s="36"/>
      <c r="L15" s="36"/>
      <c r="M15" s="36"/>
      <c r="N15" s="36"/>
      <c r="O15" s="36"/>
      <c r="P15" s="36"/>
      <c r="Q15" s="36"/>
      <c r="R15" s="36"/>
      <c r="S15" s="36"/>
      <c r="T15" s="36"/>
      <c r="U15" s="36"/>
      <c r="V15" s="37"/>
    </row>
    <row r="16" spans="1:22" ht="18" x14ac:dyDescent="0.25">
      <c r="A16" s="35"/>
      <c r="B16" s="47" t="s">
        <v>5</v>
      </c>
      <c r="C16" s="48"/>
      <c r="D16" s="48"/>
      <c r="E16" s="29"/>
      <c r="F16" s="36"/>
      <c r="G16" s="36"/>
      <c r="H16" s="36"/>
      <c r="I16" s="36"/>
      <c r="J16" s="36"/>
      <c r="K16" s="36"/>
      <c r="L16" s="36"/>
      <c r="M16" s="36"/>
      <c r="N16" s="36"/>
      <c r="O16" s="36"/>
      <c r="P16" s="36"/>
      <c r="Q16" s="36"/>
      <c r="R16" s="36"/>
      <c r="S16" s="36"/>
      <c r="T16" s="36"/>
      <c r="U16" s="36"/>
      <c r="V16" s="37"/>
    </row>
    <row r="17" spans="1:22" ht="18" x14ac:dyDescent="0.25">
      <c r="A17" s="35"/>
      <c r="B17" s="47" t="s">
        <v>6</v>
      </c>
      <c r="C17" s="48"/>
      <c r="D17" s="48"/>
      <c r="E17" s="29"/>
      <c r="F17" s="36"/>
      <c r="G17" s="36"/>
      <c r="H17" s="36"/>
      <c r="I17" s="36"/>
      <c r="J17" s="36"/>
      <c r="K17" s="36"/>
      <c r="L17" s="36"/>
      <c r="M17" s="36"/>
      <c r="N17" s="36"/>
      <c r="O17" s="36"/>
      <c r="P17" s="36"/>
      <c r="Q17" s="36"/>
      <c r="R17" s="36"/>
      <c r="S17" s="36"/>
      <c r="T17" s="36"/>
      <c r="U17" s="36"/>
      <c r="V17" s="37"/>
    </row>
    <row r="18" spans="1:22" ht="18.75" x14ac:dyDescent="0.25">
      <c r="A18" s="35"/>
      <c r="B18" s="47" t="s">
        <v>20</v>
      </c>
      <c r="C18" s="48"/>
      <c r="D18" s="48"/>
      <c r="E18" s="30"/>
      <c r="F18" s="36"/>
      <c r="G18" s="36"/>
      <c r="H18" s="36"/>
      <c r="I18" s="36"/>
      <c r="J18" s="36"/>
      <c r="K18" s="36"/>
      <c r="L18" s="36"/>
      <c r="M18" s="36"/>
      <c r="N18" s="36"/>
      <c r="O18" s="36"/>
      <c r="P18" s="36"/>
      <c r="Q18" s="36"/>
      <c r="R18" s="36"/>
      <c r="S18" s="36"/>
      <c r="T18" s="36"/>
      <c r="U18" s="36"/>
      <c r="V18" s="37"/>
    </row>
    <row r="19" spans="1:22" ht="18.75" thickBot="1" x14ac:dyDescent="0.3">
      <c r="A19" s="35"/>
      <c r="B19" s="179" t="s">
        <v>7</v>
      </c>
      <c r="C19" s="180"/>
      <c r="D19" s="180"/>
      <c r="E19" s="76"/>
      <c r="F19" s="56"/>
      <c r="G19" s="36"/>
      <c r="H19" s="36"/>
      <c r="I19" s="36"/>
      <c r="J19" s="36"/>
      <c r="K19" s="36"/>
      <c r="L19" s="36"/>
      <c r="M19" s="36"/>
      <c r="N19" s="36"/>
      <c r="O19" s="36"/>
      <c r="P19" s="36"/>
      <c r="Q19" s="36"/>
      <c r="R19" s="36"/>
      <c r="S19" s="36"/>
      <c r="T19" s="36"/>
      <c r="U19" s="36"/>
      <c r="V19" s="37"/>
    </row>
    <row r="20" spans="1:22" ht="15.75" thickBot="1" x14ac:dyDescent="0.3">
      <c r="A20" s="35"/>
      <c r="N20" s="36"/>
      <c r="O20" s="36"/>
      <c r="P20" s="36"/>
      <c r="Q20" s="36"/>
      <c r="R20" s="36"/>
      <c r="S20" s="36"/>
      <c r="T20" s="36"/>
      <c r="U20" s="36"/>
      <c r="V20" s="37"/>
    </row>
    <row r="21" spans="1:22" ht="27" thickBot="1" x14ac:dyDescent="0.3">
      <c r="A21" s="35"/>
      <c r="B21" s="40" t="s">
        <v>30</v>
      </c>
      <c r="C21" s="36"/>
      <c r="D21" s="36"/>
      <c r="E21" s="36"/>
      <c r="F21" s="36"/>
      <c r="G21" s="36"/>
      <c r="H21" s="36"/>
      <c r="I21" s="36"/>
      <c r="J21" s="36"/>
      <c r="K21" s="36"/>
      <c r="L21" s="36"/>
      <c r="M21" s="36"/>
      <c r="N21" s="36"/>
      <c r="O21" s="36"/>
      <c r="P21" s="36"/>
      <c r="Q21" s="36"/>
      <c r="R21" s="177">
        <v>0</v>
      </c>
      <c r="S21" s="178"/>
      <c r="T21" s="184"/>
      <c r="U21" s="185"/>
      <c r="V21" s="37"/>
    </row>
    <row r="22" spans="1:22" x14ac:dyDescent="0.25">
      <c r="A22" s="35"/>
      <c r="B22" s="36"/>
      <c r="C22" s="36"/>
      <c r="D22" s="36"/>
      <c r="E22" s="36"/>
      <c r="F22" s="36"/>
      <c r="G22" s="36"/>
      <c r="H22" s="36"/>
      <c r="I22" s="36"/>
      <c r="J22" s="36"/>
      <c r="K22" s="36"/>
      <c r="L22" s="36"/>
      <c r="M22" s="36"/>
      <c r="N22" s="36"/>
      <c r="O22" s="36"/>
      <c r="P22" s="36"/>
      <c r="Q22" s="36"/>
      <c r="R22" s="36"/>
      <c r="S22" s="36"/>
      <c r="T22" s="36"/>
      <c r="U22" s="36"/>
      <c r="V22" s="37"/>
    </row>
    <row r="23" spans="1:22" ht="15.75" thickBot="1" x14ac:dyDescent="0.3">
      <c r="A23" s="41"/>
      <c r="B23" s="42"/>
      <c r="C23" s="42"/>
      <c r="D23" s="42"/>
      <c r="E23" s="42"/>
      <c r="F23" s="42"/>
      <c r="G23" s="42"/>
      <c r="H23" s="42"/>
      <c r="I23" s="42"/>
      <c r="J23" s="42"/>
      <c r="K23" s="42"/>
      <c r="L23" s="42"/>
      <c r="M23" s="42"/>
      <c r="N23" s="42"/>
      <c r="O23" s="42"/>
      <c r="P23" s="42"/>
      <c r="Q23" s="42"/>
      <c r="R23" s="42"/>
      <c r="S23" s="42"/>
      <c r="T23" s="42"/>
      <c r="U23" s="42"/>
      <c r="V23" s="43"/>
    </row>
    <row r="24" spans="1:22" ht="26.25" x14ac:dyDescent="0.4">
      <c r="A24" s="154" t="s">
        <v>187</v>
      </c>
      <c r="B24" s="33"/>
      <c r="C24" s="33"/>
      <c r="D24" s="33"/>
      <c r="E24" s="33"/>
      <c r="F24" s="33"/>
      <c r="G24" s="33"/>
      <c r="H24" s="33"/>
      <c r="I24" s="33"/>
      <c r="J24" s="33"/>
      <c r="K24" s="33"/>
      <c r="L24" s="33"/>
      <c r="M24" s="33"/>
      <c r="N24" s="33"/>
      <c r="O24" s="33"/>
      <c r="P24" s="33"/>
      <c r="Q24" s="33"/>
      <c r="R24" s="33"/>
      <c r="S24" s="33"/>
      <c r="T24" s="33"/>
      <c r="U24" s="33"/>
      <c r="V24" s="34"/>
    </row>
    <row r="25" spans="1:22" x14ac:dyDescent="0.25">
      <c r="A25" s="35"/>
      <c r="B25" s="36"/>
      <c r="C25" s="36"/>
      <c r="D25" s="36"/>
      <c r="E25" s="36"/>
      <c r="F25" s="36"/>
      <c r="G25" s="36"/>
      <c r="H25" s="36"/>
      <c r="I25" s="36"/>
      <c r="J25" s="36"/>
      <c r="K25" s="36"/>
      <c r="L25" s="36"/>
      <c r="M25" s="36"/>
      <c r="N25" s="36"/>
      <c r="O25" s="36"/>
      <c r="P25" s="36"/>
      <c r="Q25" s="36"/>
      <c r="R25" s="36"/>
      <c r="S25" s="36"/>
      <c r="T25" s="36"/>
      <c r="U25" s="36"/>
      <c r="V25" s="37"/>
    </row>
    <row r="26" spans="1:22" x14ac:dyDescent="0.25">
      <c r="A26" s="35"/>
      <c r="B26" s="36"/>
      <c r="C26" s="36"/>
      <c r="D26" s="36"/>
      <c r="E26" s="36"/>
      <c r="F26" s="36"/>
      <c r="G26" s="36"/>
      <c r="H26" s="36"/>
      <c r="I26" s="36"/>
      <c r="J26" s="36"/>
      <c r="K26" s="36"/>
      <c r="L26" s="36"/>
      <c r="M26" s="36"/>
      <c r="N26" s="36"/>
      <c r="O26" s="36"/>
      <c r="P26" s="36"/>
      <c r="Q26" s="36"/>
      <c r="R26" s="36"/>
      <c r="S26" s="36"/>
      <c r="T26" s="36"/>
      <c r="U26" s="36"/>
      <c r="V26" s="37"/>
    </row>
    <row r="27" spans="1:22" x14ac:dyDescent="0.25">
      <c r="A27" s="35"/>
      <c r="B27" s="36"/>
      <c r="C27" s="36"/>
      <c r="D27" s="36"/>
      <c r="E27" s="36"/>
      <c r="F27" s="36"/>
      <c r="G27" s="36"/>
      <c r="H27" s="36"/>
      <c r="I27" s="36"/>
      <c r="J27" s="36"/>
      <c r="K27" s="36"/>
      <c r="L27" s="36"/>
      <c r="M27" s="36"/>
      <c r="N27" s="36"/>
      <c r="O27" s="36"/>
      <c r="P27" s="36"/>
      <c r="Q27" s="36"/>
      <c r="R27" s="36"/>
      <c r="S27" s="36"/>
      <c r="T27" s="36"/>
      <c r="U27" s="36"/>
      <c r="V27" s="37"/>
    </row>
    <row r="28" spans="1:22" x14ac:dyDescent="0.25">
      <c r="A28" s="35"/>
      <c r="B28" s="36"/>
      <c r="C28" s="36"/>
      <c r="D28" s="36"/>
      <c r="E28" s="36"/>
      <c r="F28" s="36"/>
      <c r="G28" s="36"/>
      <c r="H28" s="36"/>
      <c r="I28" s="36"/>
      <c r="J28" s="36"/>
      <c r="K28" s="36"/>
      <c r="L28" s="36"/>
      <c r="M28" s="36"/>
      <c r="N28" s="36"/>
      <c r="O28" s="36"/>
      <c r="P28" s="36"/>
      <c r="Q28" s="36"/>
      <c r="R28" s="36"/>
      <c r="S28" s="36"/>
      <c r="T28" s="36"/>
      <c r="U28" s="36"/>
      <c r="V28" s="37"/>
    </row>
    <row r="29" spans="1:22" x14ac:dyDescent="0.25">
      <c r="A29" s="35"/>
      <c r="B29" s="36"/>
      <c r="C29" s="36"/>
      <c r="D29" s="36"/>
      <c r="E29" s="36"/>
      <c r="F29" s="36"/>
      <c r="G29" s="36"/>
      <c r="H29" s="36"/>
      <c r="I29" s="36"/>
      <c r="J29" s="36"/>
      <c r="K29" s="36"/>
      <c r="L29" s="36"/>
      <c r="M29" s="36"/>
      <c r="N29" s="36"/>
      <c r="O29" s="36"/>
      <c r="P29" s="36"/>
      <c r="Q29" s="36"/>
      <c r="R29" s="36"/>
      <c r="S29" s="36"/>
      <c r="T29" s="36"/>
      <c r="U29" s="36"/>
      <c r="V29" s="37"/>
    </row>
    <row r="30" spans="1:22" x14ac:dyDescent="0.25">
      <c r="A30" s="35"/>
      <c r="B30" s="36"/>
      <c r="C30" s="36"/>
      <c r="D30" s="36"/>
      <c r="E30" s="36"/>
      <c r="F30" s="36"/>
      <c r="G30" s="36"/>
      <c r="H30" s="36"/>
      <c r="I30" s="36"/>
      <c r="J30" s="36"/>
      <c r="K30" s="36"/>
      <c r="L30" s="36"/>
      <c r="M30" s="36"/>
      <c r="N30" s="36"/>
      <c r="O30" s="36"/>
      <c r="P30" s="36"/>
      <c r="Q30" s="36"/>
      <c r="R30" s="36"/>
      <c r="S30" s="36"/>
      <c r="T30" s="36"/>
      <c r="U30" s="36"/>
      <c r="V30" s="37"/>
    </row>
    <row r="31" spans="1:22" ht="15.75" thickBot="1" x14ac:dyDescent="0.3">
      <c r="A31" s="41"/>
      <c r="B31" s="42"/>
      <c r="C31" s="42"/>
      <c r="D31" s="42"/>
      <c r="E31" s="42"/>
      <c r="F31" s="42"/>
      <c r="G31" s="42"/>
      <c r="H31" s="42"/>
      <c r="I31" s="42"/>
      <c r="J31" s="42"/>
      <c r="K31" s="42"/>
      <c r="L31" s="42"/>
      <c r="M31" s="42"/>
      <c r="N31" s="42"/>
      <c r="O31" s="42"/>
      <c r="P31" s="42"/>
      <c r="Q31" s="42"/>
      <c r="R31" s="42"/>
      <c r="S31" s="42"/>
      <c r="T31" s="42"/>
      <c r="U31" s="42"/>
      <c r="V31" s="43"/>
    </row>
  </sheetData>
  <sheetProtection selectLockedCells="1" selectUnlockedCells="1"/>
  <mergeCells count="7">
    <mergeCell ref="R21:S21"/>
    <mergeCell ref="B19:D19"/>
    <mergeCell ref="S5:T5"/>
    <mergeCell ref="B9:E9"/>
    <mergeCell ref="D7:E7"/>
    <mergeCell ref="E5:F5"/>
    <mergeCell ref="T21:U21"/>
  </mergeCells>
  <pageMargins left="0.7" right="0.7" top="0.75" bottom="0.75" header="0.3" footer="0.3"/>
  <pageSetup paperSize="9" scale="1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7" sqref="K17"/>
    </sheetView>
  </sheetViews>
  <sheetFormatPr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FF00"/>
  </sheetPr>
  <dimension ref="A1:B8"/>
  <sheetViews>
    <sheetView workbookViewId="0">
      <selection activeCell="G5" sqref="G5"/>
    </sheetView>
  </sheetViews>
  <sheetFormatPr defaultRowHeight="15" x14ac:dyDescent="0.25"/>
  <cols>
    <col min="1" max="1" width="18.5703125" style="20" bestFit="1" customWidth="1"/>
    <col min="2" max="2" width="14.140625" style="20" bestFit="1" customWidth="1"/>
    <col min="3" max="16384" width="9.140625" style="20"/>
  </cols>
  <sheetData>
    <row r="1" spans="1:2" ht="15.75" thickBot="1" x14ac:dyDescent="0.3"/>
    <row r="2" spans="1:2" ht="15.75" thickBot="1" x14ac:dyDescent="0.3">
      <c r="B2" s="137" t="s">
        <v>179</v>
      </c>
    </row>
    <row r="3" spans="1:2" x14ac:dyDescent="0.25">
      <c r="A3" s="124" t="s">
        <v>123</v>
      </c>
      <c r="B3" s="127">
        <v>21</v>
      </c>
    </row>
    <row r="4" spans="1:2" ht="15.75" thickBot="1" x14ac:dyDescent="0.3">
      <c r="A4" s="128" t="s">
        <v>124</v>
      </c>
      <c r="B4" s="130">
        <v>19</v>
      </c>
    </row>
    <row r="5" spans="1:2" x14ac:dyDescent="0.25">
      <c r="A5" s="125" t="s">
        <v>125</v>
      </c>
      <c r="B5" s="127">
        <v>0</v>
      </c>
    </row>
    <row r="6" spans="1:2" x14ac:dyDescent="0.25">
      <c r="A6" s="126" t="s">
        <v>126</v>
      </c>
      <c r="B6" s="92">
        <v>0</v>
      </c>
    </row>
    <row r="7" spans="1:2" x14ac:dyDescent="0.25">
      <c r="A7" s="129" t="s">
        <v>46</v>
      </c>
      <c r="B7" s="92">
        <v>0</v>
      </c>
    </row>
    <row r="8" spans="1:2" ht="15.75" thickBot="1" x14ac:dyDescent="0.3">
      <c r="A8" s="131" t="s">
        <v>47</v>
      </c>
      <c r="B8" s="132">
        <v>0</v>
      </c>
    </row>
  </sheetData>
  <sheetProtection selectLockedCells="1" selectUnlockedCells="1"/>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27"/>
  <sheetViews>
    <sheetView workbookViewId="0">
      <selection activeCell="R10" sqref="R10"/>
    </sheetView>
  </sheetViews>
  <sheetFormatPr defaultRowHeight="15" x14ac:dyDescent="0.25"/>
  <sheetData>
    <row r="2" spans="2:22" x14ac:dyDescent="0.25">
      <c r="B2" s="58"/>
      <c r="C2" s="58"/>
      <c r="D2" s="20"/>
      <c r="E2" s="44" t="s">
        <v>186</v>
      </c>
      <c r="F2" s="20"/>
      <c r="G2" s="20"/>
      <c r="H2" s="20"/>
    </row>
    <row r="3" spans="2:22" ht="63.75" x14ac:dyDescent="0.25">
      <c r="B3" s="60"/>
      <c r="C3" s="62" t="s">
        <v>32</v>
      </c>
      <c r="D3" s="62" t="s">
        <v>33</v>
      </c>
      <c r="E3" s="62" t="s">
        <v>44</v>
      </c>
      <c r="F3" s="62" t="s">
        <v>45</v>
      </c>
      <c r="G3" s="62" t="s">
        <v>46</v>
      </c>
      <c r="H3" s="62" t="s">
        <v>47</v>
      </c>
      <c r="J3" s="44" t="s">
        <v>186</v>
      </c>
      <c r="K3" s="64"/>
      <c r="M3" s="13" t="s">
        <v>8</v>
      </c>
      <c r="N3" s="13" t="s">
        <v>9</v>
      </c>
      <c r="O3" s="13" t="s">
        <v>10</v>
      </c>
      <c r="P3" s="13" t="s">
        <v>11</v>
      </c>
      <c r="Q3" s="13" t="s">
        <v>12</v>
      </c>
      <c r="R3" s="14" t="s">
        <v>43</v>
      </c>
      <c r="S3" s="13" t="s">
        <v>13</v>
      </c>
      <c r="T3" s="13" t="s">
        <v>14</v>
      </c>
      <c r="U3" s="74" t="s">
        <v>48</v>
      </c>
      <c r="V3" s="74" t="s">
        <v>49</v>
      </c>
    </row>
    <row r="4" spans="2:22" x14ac:dyDescent="0.25">
      <c r="B4" s="61">
        <v>43922</v>
      </c>
      <c r="C4" s="159"/>
      <c r="D4" s="159"/>
      <c r="E4" s="152"/>
      <c r="F4" s="152"/>
      <c r="G4" s="159"/>
      <c r="H4" s="159"/>
      <c r="J4" s="68" t="s">
        <v>21</v>
      </c>
      <c r="K4" s="65"/>
      <c r="M4" s="146">
        <v>44075</v>
      </c>
      <c r="N4" s="15">
        <v>0</v>
      </c>
      <c r="O4" s="15">
        <v>0</v>
      </c>
      <c r="P4" s="15">
        <v>0</v>
      </c>
      <c r="Q4" s="15">
        <v>3</v>
      </c>
      <c r="R4" s="75">
        <v>0</v>
      </c>
      <c r="S4" s="16">
        <v>0</v>
      </c>
      <c r="T4" s="138">
        <v>0</v>
      </c>
      <c r="U4" s="139">
        <v>3.9</v>
      </c>
      <c r="V4" s="133">
        <v>6.63</v>
      </c>
    </row>
    <row r="5" spans="2:22" x14ac:dyDescent="0.25">
      <c r="B5" s="61">
        <v>43952</v>
      </c>
      <c r="C5" s="159"/>
      <c r="D5" s="159"/>
      <c r="E5" s="152"/>
      <c r="F5" s="152"/>
      <c r="G5" s="152"/>
      <c r="H5" s="159"/>
      <c r="J5" s="67" t="s">
        <v>25</v>
      </c>
      <c r="K5" s="64">
        <v>0</v>
      </c>
      <c r="M5" s="146">
        <v>44105</v>
      </c>
      <c r="N5" s="15">
        <v>0</v>
      </c>
      <c r="O5" s="15">
        <v>0</v>
      </c>
      <c r="P5" s="15">
        <v>0</v>
      </c>
      <c r="Q5" s="15">
        <v>60</v>
      </c>
      <c r="R5" s="75">
        <v>0</v>
      </c>
      <c r="S5" s="16">
        <v>0</v>
      </c>
      <c r="T5" s="138">
        <v>0</v>
      </c>
      <c r="U5" s="139">
        <v>3.9</v>
      </c>
      <c r="V5" s="133">
        <v>6.63</v>
      </c>
    </row>
    <row r="6" spans="2:22" x14ac:dyDescent="0.25">
      <c r="B6" s="61">
        <v>43983</v>
      </c>
      <c r="C6" s="159"/>
      <c r="D6" s="159"/>
      <c r="E6" s="152"/>
      <c r="F6" s="159"/>
      <c r="G6" s="159"/>
      <c r="H6" s="159"/>
      <c r="J6" s="67" t="s">
        <v>37</v>
      </c>
      <c r="K6" s="64">
        <v>0</v>
      </c>
      <c r="M6" s="146">
        <v>44136</v>
      </c>
      <c r="N6" s="15">
        <v>0</v>
      </c>
      <c r="O6" s="15">
        <v>0</v>
      </c>
      <c r="P6" s="15">
        <v>0</v>
      </c>
      <c r="Q6" s="15">
        <v>153</v>
      </c>
      <c r="R6" s="75">
        <v>0</v>
      </c>
      <c r="S6" s="16">
        <v>0</v>
      </c>
      <c r="T6" s="138">
        <v>0</v>
      </c>
      <c r="U6" s="139">
        <v>3.9</v>
      </c>
      <c r="V6" s="133">
        <v>6.63</v>
      </c>
    </row>
    <row r="7" spans="2:22" x14ac:dyDescent="0.25">
      <c r="B7" s="61">
        <v>44013</v>
      </c>
      <c r="C7" s="159"/>
      <c r="D7" s="159"/>
      <c r="E7" s="152"/>
      <c r="F7" s="152"/>
      <c r="G7" s="159"/>
      <c r="H7" s="159"/>
      <c r="J7" s="66"/>
      <c r="K7" s="57">
        <f>SUM(K5:K6)</f>
        <v>0</v>
      </c>
      <c r="M7" s="146">
        <v>44166</v>
      </c>
      <c r="N7" s="15">
        <v>0</v>
      </c>
      <c r="O7" s="15">
        <v>0</v>
      </c>
      <c r="P7" s="15">
        <v>0</v>
      </c>
      <c r="Q7" s="15">
        <v>189</v>
      </c>
      <c r="R7" s="75">
        <v>0</v>
      </c>
      <c r="S7" s="16">
        <v>0</v>
      </c>
      <c r="T7" s="138">
        <v>0</v>
      </c>
      <c r="U7" s="139">
        <v>3.9</v>
      </c>
      <c r="V7" s="133">
        <v>6.63</v>
      </c>
    </row>
    <row r="8" spans="2:22" x14ac:dyDescent="0.25">
      <c r="B8" s="61">
        <v>44044</v>
      </c>
      <c r="C8" s="159"/>
      <c r="D8" s="159"/>
      <c r="E8" s="159"/>
      <c r="F8" s="159"/>
      <c r="G8" s="159"/>
      <c r="H8" s="159"/>
      <c r="M8" s="146">
        <v>44197</v>
      </c>
      <c r="N8" s="15">
        <v>0</v>
      </c>
      <c r="O8" s="15">
        <v>0</v>
      </c>
      <c r="P8" s="15">
        <v>0</v>
      </c>
      <c r="Q8" s="15">
        <v>346</v>
      </c>
      <c r="R8" s="75">
        <v>0</v>
      </c>
      <c r="S8" s="16">
        <v>0</v>
      </c>
      <c r="T8" s="138">
        <v>0</v>
      </c>
      <c r="U8" s="139">
        <v>3.9</v>
      </c>
      <c r="V8" s="133">
        <v>6.63</v>
      </c>
    </row>
    <row r="9" spans="2:22" x14ac:dyDescent="0.25">
      <c r="B9" s="61">
        <v>44075</v>
      </c>
      <c r="C9" s="23">
        <v>0</v>
      </c>
      <c r="D9" s="23">
        <v>0</v>
      </c>
      <c r="E9" s="23">
        <v>0</v>
      </c>
      <c r="F9" s="23">
        <v>0</v>
      </c>
      <c r="G9" s="23">
        <v>0</v>
      </c>
      <c r="H9" s="23">
        <v>0</v>
      </c>
      <c r="M9" s="146">
        <v>44228</v>
      </c>
      <c r="N9" s="15">
        <v>0</v>
      </c>
      <c r="O9" s="15">
        <v>0</v>
      </c>
      <c r="P9" s="15">
        <v>0</v>
      </c>
      <c r="Q9" s="15">
        <v>319</v>
      </c>
      <c r="R9" s="75">
        <v>0</v>
      </c>
      <c r="S9" s="16">
        <v>0</v>
      </c>
      <c r="T9" s="138">
        <v>0</v>
      </c>
      <c r="U9" s="139">
        <v>3.9</v>
      </c>
      <c r="V9" s="133">
        <v>6.63</v>
      </c>
    </row>
    <row r="10" spans="2:22" ht="15.75" thickBot="1" x14ac:dyDescent="0.3">
      <c r="B10" s="61">
        <v>44105</v>
      </c>
      <c r="C10" s="23">
        <v>0</v>
      </c>
      <c r="D10" s="23">
        <v>0</v>
      </c>
      <c r="E10" s="23">
        <v>0</v>
      </c>
      <c r="F10" s="23">
        <v>0</v>
      </c>
      <c r="G10" s="23">
        <v>0</v>
      </c>
      <c r="H10" s="23">
        <v>0</v>
      </c>
      <c r="M10" s="146">
        <v>44256</v>
      </c>
      <c r="N10" s="15">
        <v>0</v>
      </c>
      <c r="O10" s="15">
        <v>0</v>
      </c>
      <c r="P10" s="15">
        <v>0</v>
      </c>
      <c r="Q10" s="15">
        <v>391</v>
      </c>
      <c r="R10" s="75">
        <v>0</v>
      </c>
      <c r="S10" s="16">
        <v>0</v>
      </c>
      <c r="T10" s="138">
        <v>0</v>
      </c>
      <c r="U10" s="139">
        <v>3.9</v>
      </c>
      <c r="V10" s="133">
        <v>6.63</v>
      </c>
    </row>
    <row r="11" spans="2:22" ht="15.75" thickBot="1" x14ac:dyDescent="0.3">
      <c r="B11" s="61">
        <v>44136</v>
      </c>
      <c r="C11" s="23">
        <v>0</v>
      </c>
      <c r="D11" s="23">
        <v>0</v>
      </c>
      <c r="E11" s="23">
        <v>0</v>
      </c>
      <c r="F11" s="23">
        <v>0</v>
      </c>
      <c r="G11" s="23">
        <v>0</v>
      </c>
      <c r="H11" s="23">
        <v>0</v>
      </c>
      <c r="M11" s="147" t="s">
        <v>50</v>
      </c>
      <c r="N11" s="148">
        <v>0</v>
      </c>
      <c r="O11" s="148">
        <v>0</v>
      </c>
      <c r="P11" s="148">
        <v>0</v>
      </c>
      <c r="Q11" s="148">
        <v>1461</v>
      </c>
      <c r="R11" s="75">
        <v>0</v>
      </c>
      <c r="S11" s="149"/>
      <c r="T11" s="148">
        <v>0</v>
      </c>
      <c r="U11" s="119"/>
      <c r="V11" s="150"/>
    </row>
    <row r="12" spans="2:22" x14ac:dyDescent="0.25">
      <c r="B12" s="61">
        <v>44166</v>
      </c>
      <c r="C12" s="23">
        <v>0</v>
      </c>
      <c r="D12" s="23">
        <v>0</v>
      </c>
      <c r="E12" s="23">
        <v>0</v>
      </c>
      <c r="F12" s="23">
        <v>0</v>
      </c>
      <c r="G12" s="23">
        <v>0</v>
      </c>
      <c r="H12" s="23">
        <v>0</v>
      </c>
    </row>
    <row r="13" spans="2:22" x14ac:dyDescent="0.25">
      <c r="B13" s="61">
        <v>44197</v>
      </c>
      <c r="C13" s="23">
        <v>0</v>
      </c>
      <c r="D13" s="23">
        <v>0</v>
      </c>
      <c r="E13" s="59">
        <v>0</v>
      </c>
      <c r="F13" s="59">
        <v>0</v>
      </c>
      <c r="G13" s="23">
        <v>0</v>
      </c>
      <c r="H13" s="23">
        <v>0</v>
      </c>
    </row>
    <row r="14" spans="2:22" x14ac:dyDescent="0.25">
      <c r="B14" s="61">
        <v>44228</v>
      </c>
      <c r="C14" s="23">
        <v>0</v>
      </c>
      <c r="D14" s="23">
        <v>0</v>
      </c>
      <c r="E14" s="59">
        <v>0</v>
      </c>
      <c r="F14" s="23">
        <v>0</v>
      </c>
      <c r="G14" s="23">
        <v>0</v>
      </c>
      <c r="H14" s="23">
        <v>0</v>
      </c>
    </row>
    <row r="15" spans="2:22" ht="15.75" thickBot="1" x14ac:dyDescent="0.3">
      <c r="B15" s="61">
        <v>44256</v>
      </c>
      <c r="C15" s="140">
        <v>0</v>
      </c>
      <c r="D15" s="140">
        <v>0</v>
      </c>
      <c r="E15" s="153">
        <v>0</v>
      </c>
      <c r="F15" s="140">
        <v>0</v>
      </c>
      <c r="G15" s="140">
        <v>0</v>
      </c>
      <c r="H15" s="140">
        <v>0</v>
      </c>
    </row>
    <row r="16" spans="2:22" ht="15.75" thickBot="1" x14ac:dyDescent="0.3">
      <c r="B16" s="141" t="s">
        <v>53</v>
      </c>
      <c r="C16" s="142">
        <f>SUM(C4:C15)</f>
        <v>0</v>
      </c>
      <c r="D16" s="142">
        <f>SUM(D4:D15)</f>
        <v>0</v>
      </c>
      <c r="E16" s="143">
        <f>SUM(E4:E15)</f>
        <v>0</v>
      </c>
      <c r="F16" s="144">
        <f>SUM(F4:F15)</f>
        <v>0</v>
      </c>
      <c r="G16" s="145">
        <f>SUM(G4:G15)</f>
        <v>0</v>
      </c>
      <c r="H16" s="134">
        <v>0</v>
      </c>
    </row>
    <row r="19" spans="2:3" x14ac:dyDescent="0.25">
      <c r="B19" s="44" t="s">
        <v>186</v>
      </c>
      <c r="C19" s="18"/>
    </row>
    <row r="20" spans="2:3" x14ac:dyDescent="0.25">
      <c r="B20" s="11" t="s">
        <v>0</v>
      </c>
      <c r="C20" s="70" t="s">
        <v>1</v>
      </c>
    </row>
    <row r="21" spans="2:3" x14ac:dyDescent="0.25">
      <c r="B21" s="135" t="s">
        <v>54</v>
      </c>
      <c r="C21" s="64">
        <v>0</v>
      </c>
    </row>
    <row r="22" spans="2:3" x14ac:dyDescent="0.25">
      <c r="B22" s="25" t="s">
        <v>22</v>
      </c>
      <c r="C22" s="64">
        <v>0</v>
      </c>
    </row>
    <row r="23" spans="2:3" x14ac:dyDescent="0.25">
      <c r="B23" s="26" t="s">
        <v>23</v>
      </c>
      <c r="C23" s="64">
        <v>0</v>
      </c>
    </row>
    <row r="24" spans="2:3" x14ac:dyDescent="0.25">
      <c r="B24" s="27" t="s">
        <v>24</v>
      </c>
      <c r="C24" s="71">
        <v>0</v>
      </c>
    </row>
    <row r="25" spans="2:3" x14ac:dyDescent="0.25">
      <c r="B25" s="152" t="s">
        <v>26</v>
      </c>
      <c r="C25" s="71">
        <v>0</v>
      </c>
    </row>
    <row r="26" spans="2:3" x14ac:dyDescent="0.25">
      <c r="B26" s="28" t="s">
        <v>27</v>
      </c>
      <c r="C26" s="64">
        <v>0</v>
      </c>
    </row>
    <row r="27" spans="2:3" x14ac:dyDescent="0.25">
      <c r="B27" s="18"/>
      <c r="C27" s="120">
        <f>SUM(C21:C26)</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FF00"/>
  </sheetPr>
  <dimension ref="A1:Z46"/>
  <sheetViews>
    <sheetView topLeftCell="B1" zoomScale="85" zoomScaleNormal="85" workbookViewId="0">
      <selection activeCell="P3" sqref="P3:P14"/>
    </sheetView>
  </sheetViews>
  <sheetFormatPr defaultRowHeight="15" x14ac:dyDescent="0.25"/>
  <cols>
    <col min="1" max="1" width="2.7109375" style="20" customWidth="1"/>
    <col min="2" max="14" width="9.140625" style="20"/>
    <col min="15" max="15" width="9.7109375" style="57" customWidth="1"/>
    <col min="16" max="16" width="11.28515625" style="58" customWidth="1"/>
    <col min="17" max="17" width="9.140625" style="58"/>
    <col min="18" max="18" width="12.5703125" style="20" customWidth="1"/>
    <col min="19" max="19" width="9.140625" style="20"/>
    <col min="20" max="20" width="12.42578125" style="20" customWidth="1"/>
    <col min="21" max="22" width="9.140625" style="20"/>
    <col min="23" max="23" width="9.140625" style="66"/>
    <col min="24" max="24" width="10.7109375" style="20" customWidth="1"/>
    <col min="25" max="16384" width="9.140625" style="20"/>
  </cols>
  <sheetData>
    <row r="1" spans="15:24" x14ac:dyDescent="0.25">
      <c r="O1" s="58"/>
      <c r="Q1" s="20"/>
      <c r="R1" s="44" t="s">
        <v>186</v>
      </c>
    </row>
    <row r="2" spans="15:24" s="60" customFormat="1" ht="30" x14ac:dyDescent="0.25">
      <c r="P2" s="62" t="s">
        <v>32</v>
      </c>
      <c r="Q2" s="62" t="s">
        <v>33</v>
      </c>
      <c r="R2" s="62" t="s">
        <v>44</v>
      </c>
      <c r="S2" s="62" t="s">
        <v>45</v>
      </c>
      <c r="T2" s="62" t="s">
        <v>46</v>
      </c>
      <c r="U2" s="62" t="s">
        <v>47</v>
      </c>
      <c r="W2" s="44" t="s">
        <v>186</v>
      </c>
      <c r="X2" s="64"/>
    </row>
    <row r="3" spans="15:24" x14ac:dyDescent="0.25">
      <c r="O3" s="61">
        <v>43922</v>
      </c>
      <c r="P3" s="23">
        <v>1</v>
      </c>
      <c r="Q3" s="23">
        <v>1</v>
      </c>
      <c r="R3" s="170">
        <v>1</v>
      </c>
      <c r="S3" s="23">
        <v>0</v>
      </c>
      <c r="T3" s="23">
        <v>0</v>
      </c>
      <c r="U3" s="23">
        <v>0</v>
      </c>
      <c r="W3" s="68" t="s">
        <v>21</v>
      </c>
      <c r="X3" s="65"/>
    </row>
    <row r="4" spans="15:24" x14ac:dyDescent="0.25">
      <c r="O4" s="61">
        <v>43952</v>
      </c>
      <c r="P4" s="23">
        <v>4</v>
      </c>
      <c r="Q4" s="23">
        <v>3</v>
      </c>
      <c r="R4" s="170">
        <v>3</v>
      </c>
      <c r="S4" s="171">
        <v>1</v>
      </c>
      <c r="T4" s="23">
        <v>0</v>
      </c>
      <c r="U4" s="23">
        <v>0</v>
      </c>
      <c r="W4" s="67" t="s">
        <v>25</v>
      </c>
      <c r="X4" s="64">
        <v>11</v>
      </c>
    </row>
    <row r="5" spans="15:24" x14ac:dyDescent="0.25">
      <c r="O5" s="61">
        <v>43983</v>
      </c>
      <c r="P5" s="23">
        <v>2</v>
      </c>
      <c r="Q5" s="23">
        <v>2</v>
      </c>
      <c r="R5" s="170">
        <v>1</v>
      </c>
      <c r="S5" s="171">
        <v>1</v>
      </c>
      <c r="T5" s="23">
        <v>0</v>
      </c>
      <c r="U5" s="23">
        <v>0</v>
      </c>
      <c r="W5" s="67" t="s">
        <v>37</v>
      </c>
      <c r="X5" s="64">
        <v>10</v>
      </c>
    </row>
    <row r="6" spans="15:24" x14ac:dyDescent="0.25">
      <c r="O6" s="61">
        <v>44013</v>
      </c>
      <c r="P6" s="23">
        <v>5</v>
      </c>
      <c r="Q6" s="23">
        <v>3</v>
      </c>
      <c r="R6" s="170">
        <v>4</v>
      </c>
      <c r="S6" s="171">
        <v>1</v>
      </c>
      <c r="T6" s="23">
        <v>0</v>
      </c>
      <c r="U6" s="23">
        <v>0</v>
      </c>
      <c r="X6" s="57">
        <f>SUM(X4:X5)</f>
        <v>21</v>
      </c>
    </row>
    <row r="7" spans="15:24" x14ac:dyDescent="0.25">
      <c r="O7" s="61">
        <v>44044</v>
      </c>
      <c r="P7" s="23">
        <v>0</v>
      </c>
      <c r="Q7" s="23">
        <v>0</v>
      </c>
      <c r="R7" s="23">
        <v>0</v>
      </c>
      <c r="S7" s="23">
        <v>0</v>
      </c>
      <c r="T7" s="23">
        <v>0</v>
      </c>
      <c r="U7" s="23">
        <v>0</v>
      </c>
    </row>
    <row r="8" spans="15:24" x14ac:dyDescent="0.25">
      <c r="O8" s="61">
        <v>44075</v>
      </c>
      <c r="P8" s="23">
        <v>2</v>
      </c>
      <c r="Q8" s="23">
        <v>3</v>
      </c>
      <c r="R8" s="170">
        <v>3</v>
      </c>
      <c r="S8" s="23">
        <v>0</v>
      </c>
      <c r="T8" s="23">
        <v>0</v>
      </c>
      <c r="U8" s="23">
        <v>0</v>
      </c>
    </row>
    <row r="9" spans="15:24" x14ac:dyDescent="0.25">
      <c r="O9" s="61">
        <v>44105</v>
      </c>
      <c r="P9" s="23">
        <v>1</v>
      </c>
      <c r="Q9" s="23">
        <v>1</v>
      </c>
      <c r="R9" s="23">
        <v>0</v>
      </c>
      <c r="S9" s="171">
        <v>1</v>
      </c>
      <c r="T9" s="23">
        <v>0</v>
      </c>
      <c r="U9" s="23">
        <v>0</v>
      </c>
    </row>
    <row r="10" spans="15:24" x14ac:dyDescent="0.25">
      <c r="O10" s="61">
        <v>44136</v>
      </c>
      <c r="P10" s="23">
        <v>0</v>
      </c>
      <c r="Q10" s="23">
        <v>0</v>
      </c>
      <c r="R10" s="170">
        <v>0</v>
      </c>
      <c r="S10" s="23">
        <v>0</v>
      </c>
      <c r="T10" s="23">
        <v>0</v>
      </c>
      <c r="U10" s="23">
        <v>0</v>
      </c>
    </row>
    <row r="11" spans="15:24" x14ac:dyDescent="0.25">
      <c r="O11" s="61">
        <v>44166</v>
      </c>
      <c r="P11" s="23">
        <v>4</v>
      </c>
      <c r="Q11" s="23">
        <v>4</v>
      </c>
      <c r="R11" s="170">
        <v>2</v>
      </c>
      <c r="S11" s="171">
        <v>2</v>
      </c>
      <c r="T11" s="23">
        <v>0</v>
      </c>
      <c r="U11" s="23">
        <v>0</v>
      </c>
    </row>
    <row r="12" spans="15:24" x14ac:dyDescent="0.25">
      <c r="O12" s="61">
        <v>44197</v>
      </c>
      <c r="P12" s="23">
        <v>1</v>
      </c>
      <c r="Q12" s="23">
        <v>1</v>
      </c>
      <c r="R12" s="172">
        <v>1</v>
      </c>
      <c r="S12" s="59">
        <v>0</v>
      </c>
      <c r="T12" s="23">
        <v>0</v>
      </c>
      <c r="U12" s="23">
        <v>0</v>
      </c>
    </row>
    <row r="13" spans="15:24" x14ac:dyDescent="0.25">
      <c r="O13" s="61">
        <v>44228</v>
      </c>
      <c r="P13" s="23">
        <v>0</v>
      </c>
      <c r="Q13" s="23">
        <v>0</v>
      </c>
      <c r="R13" s="172">
        <v>0</v>
      </c>
      <c r="S13" s="23">
        <v>0</v>
      </c>
      <c r="T13" s="23">
        <v>0</v>
      </c>
      <c r="U13" s="23">
        <v>0</v>
      </c>
    </row>
    <row r="14" spans="15:24" ht="15.75" thickBot="1" x14ac:dyDescent="0.3">
      <c r="O14" s="61">
        <v>44256</v>
      </c>
      <c r="P14" s="140">
        <v>1</v>
      </c>
      <c r="Q14" s="140">
        <v>1</v>
      </c>
      <c r="R14" s="173">
        <v>1</v>
      </c>
      <c r="S14" s="140">
        <v>0</v>
      </c>
      <c r="T14" s="140">
        <v>0</v>
      </c>
      <c r="U14" s="140">
        <v>0</v>
      </c>
    </row>
    <row r="15" spans="15:24" ht="15.75" thickBot="1" x14ac:dyDescent="0.3">
      <c r="O15" s="141" t="s">
        <v>53</v>
      </c>
      <c r="P15" s="142">
        <f>SUM(P3:P14)</f>
        <v>21</v>
      </c>
      <c r="Q15" s="142">
        <f>SUM(Q3:Q14)</f>
        <v>19</v>
      </c>
      <c r="R15" s="143">
        <f>SUM(R3:R14)</f>
        <v>16</v>
      </c>
      <c r="S15" s="144">
        <f>SUM(S3:S14)</f>
        <v>6</v>
      </c>
      <c r="T15" s="145">
        <f>SUM(T3:T14)</f>
        <v>0</v>
      </c>
      <c r="U15" s="134">
        <v>0</v>
      </c>
    </row>
    <row r="21" spans="21:21" x14ac:dyDescent="0.25">
      <c r="U21" s="44"/>
    </row>
    <row r="41" spans="1:26" x14ac:dyDescent="0.25">
      <c r="A41" s="21"/>
      <c r="B41" s="21"/>
      <c r="C41" s="21"/>
      <c r="E41" s="21"/>
      <c r="F41" s="21"/>
      <c r="G41" s="21"/>
      <c r="H41" s="21"/>
      <c r="I41" s="21"/>
      <c r="J41" s="21"/>
      <c r="K41" s="21"/>
      <c r="L41" s="21"/>
      <c r="M41" s="21"/>
      <c r="N41" s="21"/>
      <c r="O41" s="63"/>
      <c r="P41" s="63"/>
      <c r="Q41" s="63"/>
      <c r="R41" s="21"/>
      <c r="S41" s="21"/>
      <c r="T41" s="21"/>
      <c r="U41" s="21"/>
      <c r="V41" s="21"/>
      <c r="W41" s="69"/>
      <c r="X41" s="21"/>
      <c r="Y41" s="21"/>
      <c r="Z41" s="21"/>
    </row>
    <row r="42" spans="1:26" x14ac:dyDescent="0.25">
      <c r="A42" s="21"/>
      <c r="B42" s="21"/>
      <c r="C42" s="21"/>
      <c r="E42" s="21"/>
      <c r="F42" s="21"/>
      <c r="G42" s="21"/>
      <c r="H42" s="21"/>
      <c r="I42" s="21"/>
      <c r="J42" s="21"/>
      <c r="K42" s="21"/>
      <c r="L42" s="21"/>
      <c r="M42" s="21"/>
      <c r="N42" s="21"/>
      <c r="O42" s="63"/>
      <c r="P42" s="63"/>
      <c r="Q42" s="63"/>
      <c r="R42" s="21"/>
      <c r="S42" s="21"/>
      <c r="T42" s="21"/>
      <c r="U42" s="21"/>
      <c r="V42" s="21"/>
      <c r="W42" s="69"/>
      <c r="X42" s="21"/>
      <c r="Y42" s="21"/>
      <c r="Z42" s="21"/>
    </row>
    <row r="43" spans="1:26" x14ac:dyDescent="0.25">
      <c r="A43" s="21"/>
      <c r="B43" s="21"/>
      <c r="C43" s="21"/>
      <c r="E43" s="21"/>
      <c r="F43" s="21"/>
      <c r="G43" s="21"/>
      <c r="H43" s="21"/>
      <c r="I43" s="21"/>
      <c r="J43" s="21"/>
      <c r="K43" s="21"/>
      <c r="L43" s="21"/>
      <c r="M43" s="21"/>
      <c r="N43" s="21"/>
      <c r="O43" s="63"/>
      <c r="P43" s="63"/>
      <c r="Q43" s="63"/>
      <c r="R43" s="21"/>
      <c r="S43" s="21"/>
      <c r="T43" s="21"/>
      <c r="U43" s="21"/>
      <c r="V43" s="21"/>
      <c r="W43" s="69"/>
      <c r="X43" s="21"/>
      <c r="Y43" s="21"/>
      <c r="Z43" s="21"/>
    </row>
    <row r="44" spans="1:26" x14ac:dyDescent="0.25">
      <c r="A44" s="21"/>
      <c r="B44" s="21"/>
      <c r="C44" s="21"/>
      <c r="E44" s="21"/>
      <c r="F44" s="21"/>
      <c r="G44" s="21"/>
      <c r="H44" s="21"/>
      <c r="I44" s="21"/>
      <c r="J44" s="21"/>
      <c r="K44" s="21"/>
      <c r="L44" s="21"/>
      <c r="M44" s="21"/>
      <c r="N44" s="21"/>
      <c r="O44" s="63"/>
      <c r="P44" s="63"/>
      <c r="Q44" s="63"/>
      <c r="R44" s="21"/>
      <c r="S44" s="21"/>
      <c r="T44" s="21"/>
      <c r="U44" s="21"/>
      <c r="V44" s="21"/>
      <c r="W44" s="69"/>
      <c r="X44" s="21"/>
      <c r="Y44" s="21"/>
      <c r="Z44" s="21"/>
    </row>
    <row r="45" spans="1:26" x14ac:dyDescent="0.25">
      <c r="A45" s="21"/>
      <c r="B45" s="21"/>
      <c r="C45" s="21"/>
      <c r="E45" s="21"/>
      <c r="F45" s="21"/>
      <c r="G45" s="21"/>
      <c r="H45" s="21"/>
      <c r="I45" s="21"/>
      <c r="J45" s="21"/>
      <c r="K45" s="21"/>
      <c r="L45" s="21"/>
      <c r="M45" s="21"/>
      <c r="N45" s="21"/>
      <c r="O45" s="63"/>
      <c r="P45" s="63"/>
      <c r="Q45" s="63"/>
      <c r="R45" s="21"/>
      <c r="S45" s="21"/>
      <c r="T45" s="21"/>
      <c r="U45" s="21"/>
      <c r="V45" s="21"/>
      <c r="W45" s="69"/>
      <c r="X45" s="21"/>
      <c r="Y45" s="21"/>
      <c r="Z45" s="21"/>
    </row>
    <row r="46" spans="1:26" x14ac:dyDescent="0.25">
      <c r="A46" s="21"/>
      <c r="B46" s="21"/>
      <c r="C46" s="21"/>
      <c r="E46" s="21"/>
      <c r="F46" s="21"/>
      <c r="G46" s="21"/>
      <c r="H46" s="21"/>
      <c r="I46" s="21"/>
      <c r="J46" s="21"/>
      <c r="K46" s="21"/>
      <c r="L46" s="21"/>
      <c r="M46" s="21"/>
      <c r="N46" s="21"/>
      <c r="O46" s="63"/>
      <c r="P46" s="63"/>
      <c r="Q46" s="63"/>
      <c r="R46" s="21"/>
      <c r="S46" s="21"/>
      <c r="T46" s="21"/>
      <c r="U46" s="21"/>
      <c r="V46" s="21"/>
      <c r="W46" s="69"/>
      <c r="X46" s="21"/>
      <c r="Y46" s="21"/>
      <c r="Z46" s="21"/>
    </row>
  </sheetData>
  <sheetProtection selectLockedCells="1" selectUnlockedCells="1"/>
  <sortState ref="D28:D54">
    <sortCondition ref="D28:D54"/>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FF00"/>
  </sheetPr>
  <dimension ref="A1:W115"/>
  <sheetViews>
    <sheetView zoomScale="85" zoomScaleNormal="85" workbookViewId="0">
      <selection activeCell="P4" sqref="P4"/>
    </sheetView>
  </sheetViews>
  <sheetFormatPr defaultRowHeight="15" x14ac:dyDescent="0.25"/>
  <cols>
    <col min="1" max="1" width="10.5703125" bestFit="1" customWidth="1"/>
    <col min="2" max="2" width="5.85546875" bestFit="1" customWidth="1"/>
    <col min="6" max="6" width="11.42578125" customWidth="1"/>
    <col min="15" max="15" width="12.85546875" customWidth="1"/>
  </cols>
  <sheetData>
    <row r="1" spans="1:23" x14ac:dyDescent="0.25">
      <c r="A1" s="1"/>
      <c r="B1" s="2"/>
      <c r="O1" s="44" t="s">
        <v>186</v>
      </c>
    </row>
    <row r="2" spans="1:23" x14ac:dyDescent="0.25">
      <c r="A2" s="3"/>
      <c r="O2" s="11" t="s">
        <v>0</v>
      </c>
      <c r="P2" s="70" t="s">
        <v>1</v>
      </c>
    </row>
    <row r="3" spans="1:23" x14ac:dyDescent="0.25">
      <c r="A3" s="4"/>
      <c r="O3" s="135" t="s">
        <v>54</v>
      </c>
      <c r="P3" s="64">
        <v>2</v>
      </c>
    </row>
    <row r="4" spans="1:23" x14ac:dyDescent="0.25">
      <c r="A4" s="5"/>
      <c r="O4" s="25" t="s">
        <v>22</v>
      </c>
      <c r="P4" s="64">
        <v>7</v>
      </c>
    </row>
    <row r="5" spans="1:23" x14ac:dyDescent="0.25">
      <c r="A5" s="6"/>
      <c r="O5" s="26" t="s">
        <v>23</v>
      </c>
      <c r="P5" s="64">
        <v>6</v>
      </c>
    </row>
    <row r="6" spans="1:23" x14ac:dyDescent="0.25">
      <c r="A6" s="7"/>
      <c r="O6" s="27" t="s">
        <v>24</v>
      </c>
      <c r="P6" s="71">
        <v>2</v>
      </c>
    </row>
    <row r="7" spans="1:23" x14ac:dyDescent="0.25">
      <c r="A7" s="8"/>
      <c r="O7" s="152" t="s">
        <v>26</v>
      </c>
      <c r="P7" s="71">
        <v>2</v>
      </c>
    </row>
    <row r="8" spans="1:23" x14ac:dyDescent="0.25">
      <c r="A8" s="9"/>
      <c r="O8" s="28" t="s">
        <v>27</v>
      </c>
      <c r="P8" s="64">
        <v>2</v>
      </c>
      <c r="Q8" s="18"/>
      <c r="R8" s="18"/>
    </row>
    <row r="9" spans="1:23" x14ac:dyDescent="0.25">
      <c r="A9" s="10"/>
      <c r="O9" s="18"/>
      <c r="P9" s="72">
        <f>SUM(P3:P8)</f>
        <v>21</v>
      </c>
      <c r="Q9" s="18"/>
      <c r="R9" s="18"/>
    </row>
    <row r="10" spans="1:23" x14ac:dyDescent="0.25">
      <c r="A10" s="18"/>
      <c r="B10" s="18"/>
      <c r="C10" s="18"/>
      <c r="D10" s="18"/>
      <c r="E10" s="18"/>
      <c r="F10" s="18"/>
      <c r="G10" s="18"/>
      <c r="H10" s="18"/>
      <c r="I10" s="18"/>
      <c r="J10" s="18"/>
      <c r="K10" s="18"/>
      <c r="L10" s="18"/>
      <c r="M10" s="18"/>
      <c r="N10" s="18"/>
      <c r="P10" s="18"/>
      <c r="Q10" s="18"/>
      <c r="R10" s="18"/>
      <c r="S10" s="18"/>
      <c r="T10" s="18"/>
      <c r="U10" s="18"/>
      <c r="V10" s="18"/>
      <c r="W10" s="18"/>
    </row>
    <row r="11" spans="1:23" x14ac:dyDescent="0.25">
      <c r="A11" s="18"/>
      <c r="B11" s="18"/>
      <c r="C11" s="18"/>
      <c r="D11" s="18"/>
      <c r="E11" s="18"/>
      <c r="F11" s="18"/>
      <c r="G11" s="18"/>
      <c r="H11" s="18"/>
      <c r="I11" s="18"/>
      <c r="J11" s="18"/>
      <c r="K11" s="18"/>
      <c r="L11" s="18"/>
      <c r="M11" s="18"/>
      <c r="N11" s="18"/>
      <c r="O11" s="18"/>
      <c r="P11" s="18"/>
      <c r="Q11" s="17"/>
      <c r="R11" s="18"/>
      <c r="S11" s="18"/>
      <c r="T11" s="18"/>
      <c r="U11" s="18"/>
      <c r="V11" s="18"/>
      <c r="W11" s="18"/>
    </row>
    <row r="12" spans="1:23" x14ac:dyDescent="0.25">
      <c r="A12" s="18"/>
      <c r="B12" s="18"/>
      <c r="C12" s="18"/>
      <c r="D12" s="18"/>
      <c r="E12" s="18"/>
      <c r="F12" s="18"/>
      <c r="G12" s="18"/>
      <c r="H12" s="18"/>
      <c r="I12" s="18"/>
      <c r="J12" s="18"/>
      <c r="K12" s="18"/>
      <c r="L12" s="18"/>
      <c r="M12" s="18"/>
      <c r="N12" s="18"/>
      <c r="O12" s="18"/>
      <c r="P12" s="18"/>
      <c r="Q12" s="17"/>
      <c r="R12" s="18"/>
      <c r="S12" s="18"/>
      <c r="T12" s="18"/>
      <c r="U12" s="18"/>
      <c r="V12" s="18"/>
      <c r="W12" s="18"/>
    </row>
    <row r="13" spans="1:23" x14ac:dyDescent="0.25">
      <c r="A13" s="18"/>
      <c r="B13" s="18"/>
      <c r="C13" s="18"/>
      <c r="D13" s="18"/>
      <c r="E13" s="18"/>
      <c r="F13" s="18"/>
      <c r="G13" s="18"/>
      <c r="H13" s="18"/>
      <c r="I13" s="18"/>
      <c r="J13" s="18"/>
      <c r="K13" s="18"/>
      <c r="L13" s="18"/>
      <c r="M13" s="18"/>
      <c r="N13" s="18"/>
      <c r="O13" s="18"/>
      <c r="P13" s="18"/>
      <c r="Q13" s="17"/>
      <c r="R13" s="18"/>
      <c r="S13" s="18"/>
      <c r="T13" s="18"/>
      <c r="U13" s="18"/>
      <c r="V13" s="18"/>
      <c r="W13" s="18"/>
    </row>
    <row r="14" spans="1:23" x14ac:dyDescent="0.25">
      <c r="A14" s="18"/>
      <c r="B14" s="18"/>
      <c r="C14" s="18"/>
      <c r="D14" s="18"/>
      <c r="E14" s="18"/>
      <c r="F14" s="18"/>
      <c r="G14" s="18"/>
      <c r="H14" s="18"/>
      <c r="I14" s="18"/>
      <c r="J14" s="18"/>
      <c r="K14" s="18"/>
      <c r="L14" s="18"/>
      <c r="M14" s="18"/>
      <c r="N14" s="18"/>
      <c r="O14" s="18"/>
      <c r="P14" s="18"/>
      <c r="Q14" s="17"/>
      <c r="R14" s="18"/>
      <c r="S14" s="18"/>
      <c r="T14" s="18"/>
      <c r="U14" s="18"/>
      <c r="V14" s="18"/>
      <c r="W14" s="18"/>
    </row>
    <row r="15" spans="1:23" x14ac:dyDescent="0.25">
      <c r="A15" s="17"/>
      <c r="B15" s="17"/>
      <c r="C15" s="17"/>
      <c r="D15" s="17"/>
      <c r="E15" s="17"/>
      <c r="F15" s="17"/>
      <c r="G15" s="17"/>
      <c r="H15" s="17"/>
      <c r="I15" s="17"/>
      <c r="J15" s="17"/>
      <c r="K15" s="17"/>
      <c r="L15" s="17"/>
      <c r="M15" s="17"/>
      <c r="N15" s="17"/>
      <c r="O15" s="18"/>
      <c r="P15" s="18"/>
      <c r="Q15" s="17"/>
      <c r="R15" s="18"/>
      <c r="S15" s="17"/>
      <c r="T15" s="17"/>
      <c r="U15" s="17"/>
      <c r="V15" s="17"/>
      <c r="W15" s="17"/>
    </row>
    <row r="16" spans="1:23" x14ac:dyDescent="0.25">
      <c r="A16" s="17"/>
      <c r="B16" s="17"/>
      <c r="C16" s="17"/>
      <c r="D16" s="17"/>
      <c r="E16" s="17"/>
      <c r="F16" s="17"/>
      <c r="G16" s="17"/>
      <c r="H16" s="17"/>
      <c r="I16" s="17"/>
      <c r="J16" s="17"/>
      <c r="K16" s="17"/>
      <c r="L16" s="17"/>
      <c r="M16" s="17"/>
      <c r="N16" s="17"/>
      <c r="O16" s="18"/>
      <c r="P16" s="18"/>
      <c r="Q16" s="17"/>
      <c r="R16" s="18"/>
      <c r="S16" s="17"/>
      <c r="T16" s="17"/>
      <c r="U16" s="17"/>
      <c r="V16" s="17"/>
      <c r="W16" s="17"/>
    </row>
    <row r="17" spans="1:23" x14ac:dyDescent="0.25">
      <c r="A17" s="17"/>
      <c r="B17" s="17"/>
      <c r="C17" s="17"/>
      <c r="D17" s="17"/>
      <c r="E17" s="17"/>
      <c r="F17" s="17"/>
      <c r="G17" s="17"/>
      <c r="H17" s="17"/>
      <c r="I17" s="17"/>
      <c r="J17" s="17"/>
      <c r="K17" s="17"/>
      <c r="L17" s="17"/>
      <c r="M17" s="17"/>
      <c r="N17" s="17"/>
      <c r="O17" s="18"/>
      <c r="P17" s="18"/>
      <c r="Q17" s="17"/>
      <c r="R17" s="18"/>
      <c r="S17" s="17"/>
      <c r="T17" s="17"/>
      <c r="U17" s="17"/>
      <c r="V17" s="17"/>
      <c r="W17" s="17"/>
    </row>
    <row r="18" spans="1:23" x14ac:dyDescent="0.25">
      <c r="A18" s="17"/>
      <c r="B18" s="17"/>
      <c r="C18" s="17"/>
      <c r="D18" s="17"/>
      <c r="E18" s="17"/>
      <c r="F18" s="17"/>
      <c r="G18" s="17"/>
      <c r="H18" s="17"/>
      <c r="I18" s="17"/>
      <c r="J18" s="17"/>
      <c r="K18" s="17"/>
      <c r="L18" s="17"/>
      <c r="M18" s="17"/>
      <c r="N18" s="17"/>
      <c r="O18" s="18"/>
      <c r="P18" s="18"/>
      <c r="Q18" s="17"/>
      <c r="R18" s="18"/>
      <c r="S18" s="17"/>
      <c r="T18" s="17"/>
      <c r="U18" s="17"/>
      <c r="V18" s="17"/>
      <c r="W18" s="17"/>
    </row>
    <row r="19" spans="1:23" x14ac:dyDescent="0.25">
      <c r="A19" s="17"/>
      <c r="B19" s="17"/>
      <c r="C19" s="17"/>
      <c r="D19" s="17"/>
      <c r="E19" s="17"/>
      <c r="F19" s="17"/>
      <c r="G19" s="17"/>
      <c r="H19" s="17"/>
      <c r="I19" s="17"/>
      <c r="J19" s="17"/>
      <c r="K19" s="17"/>
      <c r="L19" s="17"/>
      <c r="M19" s="17"/>
      <c r="N19" s="17"/>
      <c r="O19" s="18"/>
      <c r="P19" s="18"/>
      <c r="Q19" s="17"/>
      <c r="R19" s="18"/>
      <c r="S19" s="17"/>
      <c r="T19" s="17"/>
      <c r="U19" s="17"/>
      <c r="V19" s="17"/>
      <c r="W19" s="17"/>
    </row>
    <row r="20" spans="1:23" x14ac:dyDescent="0.25">
      <c r="A20" s="17"/>
      <c r="B20" s="17"/>
      <c r="C20" s="17"/>
      <c r="D20" s="17"/>
      <c r="E20" s="17"/>
      <c r="F20" s="17"/>
      <c r="G20" s="17"/>
      <c r="H20" s="17"/>
      <c r="I20" s="17"/>
      <c r="J20" s="17"/>
      <c r="K20" s="17"/>
      <c r="L20" s="17"/>
      <c r="M20" s="17"/>
      <c r="N20" s="17"/>
      <c r="O20" s="18"/>
      <c r="P20" s="18"/>
      <c r="Q20" s="17"/>
      <c r="R20" s="18"/>
      <c r="S20" s="17"/>
      <c r="T20" s="17"/>
      <c r="U20" s="17"/>
      <c r="V20" s="17"/>
      <c r="W20" s="17"/>
    </row>
    <row r="21" spans="1:23" x14ac:dyDescent="0.25">
      <c r="A21" s="18"/>
      <c r="B21" s="18"/>
      <c r="C21" s="18"/>
      <c r="D21" s="18"/>
      <c r="E21" s="18"/>
      <c r="F21" s="18"/>
      <c r="G21" s="18"/>
      <c r="H21" s="18"/>
      <c r="I21" s="18"/>
      <c r="J21" s="18"/>
      <c r="K21" s="18"/>
      <c r="L21" s="18"/>
      <c r="M21" s="18"/>
      <c r="N21" s="18"/>
      <c r="O21" s="18"/>
      <c r="P21" s="18"/>
      <c r="Q21" s="17"/>
      <c r="R21" s="18"/>
      <c r="S21" s="18"/>
      <c r="T21" s="18"/>
      <c r="U21" s="18"/>
      <c r="V21" s="18"/>
      <c r="W21" s="18"/>
    </row>
    <row r="22" spans="1:23" x14ac:dyDescent="0.25">
      <c r="A22" s="18"/>
      <c r="B22" s="18"/>
      <c r="C22" s="18"/>
      <c r="D22" s="18"/>
      <c r="E22" s="18"/>
      <c r="F22" s="18"/>
      <c r="G22" s="18"/>
      <c r="H22" s="18"/>
      <c r="I22" s="18"/>
      <c r="J22" s="18"/>
      <c r="K22" s="18"/>
      <c r="L22" s="18"/>
      <c r="M22" s="18"/>
      <c r="N22" s="18"/>
      <c r="O22" s="18"/>
      <c r="P22" s="18"/>
      <c r="Q22" s="17"/>
      <c r="R22" s="18"/>
      <c r="S22" s="18"/>
      <c r="T22" s="18"/>
      <c r="U22" s="18"/>
      <c r="V22" s="18"/>
      <c r="W22" s="18"/>
    </row>
    <row r="23" spans="1:23" x14ac:dyDescent="0.25">
      <c r="A23" s="18"/>
      <c r="B23" s="18"/>
      <c r="C23" s="18"/>
      <c r="D23" s="18"/>
      <c r="E23" s="18"/>
      <c r="F23" s="18"/>
      <c r="G23" s="18"/>
      <c r="H23" s="18"/>
      <c r="I23" s="18"/>
      <c r="J23" s="18"/>
      <c r="K23" s="18"/>
      <c r="L23" s="18"/>
      <c r="M23" s="18"/>
      <c r="N23" s="18"/>
      <c r="O23" s="18"/>
      <c r="P23" s="18"/>
      <c r="Q23" s="17"/>
      <c r="R23" s="18"/>
      <c r="S23" s="18"/>
      <c r="T23" s="18"/>
      <c r="U23" s="18"/>
      <c r="V23" s="18"/>
      <c r="W23" s="18"/>
    </row>
    <row r="24" spans="1:23" x14ac:dyDescent="0.25">
      <c r="A24" s="18"/>
      <c r="B24" s="18"/>
      <c r="C24" s="18"/>
      <c r="D24" s="18"/>
      <c r="E24" s="18"/>
      <c r="F24" s="18"/>
      <c r="G24" s="18"/>
      <c r="H24" s="18"/>
      <c r="I24" s="18"/>
      <c r="J24" s="18"/>
      <c r="K24" s="18"/>
      <c r="L24" s="18"/>
      <c r="M24" s="18"/>
      <c r="N24" s="18"/>
      <c r="O24" s="18"/>
      <c r="P24" s="18"/>
      <c r="Q24" s="17"/>
      <c r="R24" s="18"/>
      <c r="S24" s="18"/>
      <c r="T24" s="18"/>
      <c r="U24" s="18"/>
      <c r="V24" s="18"/>
      <c r="W24" s="18"/>
    </row>
    <row r="25" spans="1:23" x14ac:dyDescent="0.25">
      <c r="C25" s="18"/>
      <c r="D25" s="18"/>
      <c r="E25" s="18"/>
      <c r="F25" s="18"/>
      <c r="G25" s="18"/>
      <c r="H25" s="18"/>
      <c r="I25" s="18"/>
      <c r="J25" s="18"/>
      <c r="K25" s="18"/>
      <c r="L25" s="18"/>
      <c r="M25" s="18"/>
      <c r="N25" s="18"/>
      <c r="O25" s="18"/>
      <c r="P25" s="18"/>
      <c r="Q25" s="17"/>
      <c r="R25" s="18"/>
      <c r="S25" s="18"/>
      <c r="T25" s="18"/>
      <c r="U25" s="18"/>
      <c r="V25" s="18"/>
      <c r="W25" s="18"/>
    </row>
    <row r="26" spans="1:23" x14ac:dyDescent="0.25">
      <c r="G26" s="18"/>
      <c r="H26" s="18"/>
      <c r="I26" s="18"/>
      <c r="J26" s="18"/>
      <c r="K26" s="18"/>
      <c r="L26" s="18"/>
      <c r="M26" s="18"/>
      <c r="N26" s="18"/>
      <c r="O26" s="18"/>
      <c r="P26" s="18"/>
      <c r="Q26" s="18"/>
      <c r="R26" s="18"/>
      <c r="S26" s="18"/>
      <c r="T26" s="18"/>
      <c r="U26" s="18"/>
      <c r="V26" s="18"/>
      <c r="W26" s="18"/>
    </row>
    <row r="27" spans="1:23" x14ac:dyDescent="0.25">
      <c r="H27" s="18"/>
      <c r="I27" s="18"/>
      <c r="J27" s="18"/>
      <c r="K27" s="18"/>
      <c r="L27" s="18"/>
      <c r="M27" s="18"/>
      <c r="N27" s="18"/>
      <c r="O27" s="18"/>
      <c r="P27" s="18"/>
      <c r="Q27" s="18"/>
      <c r="R27" s="18"/>
      <c r="S27" s="18"/>
      <c r="T27" s="18"/>
      <c r="U27" s="18"/>
      <c r="V27" s="18"/>
      <c r="W27" s="18"/>
    </row>
    <row r="28" spans="1:23" x14ac:dyDescent="0.25">
      <c r="H28" s="18"/>
      <c r="I28" s="18"/>
      <c r="J28" s="18"/>
      <c r="K28" s="18"/>
      <c r="L28" s="18"/>
      <c r="M28" s="18"/>
      <c r="N28" s="18"/>
      <c r="O28" s="18"/>
      <c r="P28" s="18"/>
      <c r="Q28" s="18"/>
      <c r="R28" s="18"/>
      <c r="S28" s="18"/>
      <c r="T28" s="18"/>
      <c r="U28" s="18"/>
      <c r="V28" s="18"/>
      <c r="W28" s="18"/>
    </row>
    <row r="29" spans="1:23" x14ac:dyDescent="0.25">
      <c r="H29" s="18"/>
      <c r="I29" s="18"/>
      <c r="J29" s="18"/>
      <c r="K29" s="18"/>
      <c r="L29" s="18"/>
      <c r="M29" s="18"/>
      <c r="N29" s="18"/>
      <c r="O29" s="18"/>
      <c r="P29" s="18"/>
      <c r="Q29" s="18"/>
      <c r="R29" s="18"/>
      <c r="S29" s="18"/>
      <c r="T29" s="18"/>
      <c r="U29" s="18"/>
      <c r="V29" s="18"/>
      <c r="W29" s="18"/>
    </row>
    <row r="30" spans="1:23" x14ac:dyDescent="0.25">
      <c r="H30" s="18"/>
      <c r="I30" s="18"/>
      <c r="J30" s="18"/>
      <c r="K30" s="18"/>
      <c r="L30" s="18"/>
      <c r="M30" s="18"/>
      <c r="N30" s="18"/>
      <c r="O30" s="18"/>
      <c r="P30" s="18"/>
      <c r="Q30" s="18"/>
      <c r="R30" s="18"/>
      <c r="S30" s="18"/>
      <c r="T30" s="18"/>
      <c r="U30" s="18"/>
      <c r="V30" s="18"/>
      <c r="W30" s="18"/>
    </row>
    <row r="31" spans="1:23" x14ac:dyDescent="0.25">
      <c r="H31" s="18"/>
      <c r="I31" s="18"/>
      <c r="J31" s="18"/>
      <c r="K31" s="18"/>
      <c r="L31" s="18"/>
      <c r="M31" s="18"/>
      <c r="N31" s="18"/>
      <c r="O31" s="18"/>
      <c r="P31" s="18"/>
      <c r="Q31" s="18"/>
      <c r="R31" s="18"/>
      <c r="S31" s="18"/>
      <c r="T31" s="18"/>
      <c r="U31" s="18"/>
      <c r="V31" s="18"/>
      <c r="W31" s="18"/>
    </row>
    <row r="32" spans="1:23" x14ac:dyDescent="0.25">
      <c r="H32" s="18"/>
      <c r="I32" s="18"/>
      <c r="J32" s="18"/>
      <c r="K32" s="18"/>
      <c r="L32" s="18"/>
      <c r="M32" s="18"/>
      <c r="N32" s="18"/>
      <c r="O32" s="18"/>
      <c r="P32" s="18"/>
      <c r="Q32" s="18"/>
      <c r="R32" s="18"/>
      <c r="S32" s="18"/>
      <c r="T32" s="18"/>
      <c r="U32" s="18"/>
      <c r="V32" s="18"/>
      <c r="W32" s="18"/>
    </row>
    <row r="33" spans="7:23" x14ac:dyDescent="0.25">
      <c r="H33" s="18"/>
      <c r="I33" s="18"/>
      <c r="J33" s="18"/>
      <c r="K33" s="18"/>
      <c r="L33" s="18"/>
      <c r="M33" s="18"/>
      <c r="N33" s="18"/>
      <c r="O33" s="18"/>
      <c r="P33" s="18"/>
      <c r="Q33" s="18"/>
      <c r="R33" s="18"/>
      <c r="S33" s="18"/>
      <c r="T33" s="18"/>
      <c r="U33" s="18"/>
      <c r="V33" s="18"/>
      <c r="W33" s="18"/>
    </row>
    <row r="34" spans="7:23" x14ac:dyDescent="0.25">
      <c r="H34" s="18"/>
      <c r="I34" s="18"/>
      <c r="J34" s="18"/>
      <c r="K34" s="18"/>
      <c r="L34" s="18"/>
      <c r="M34" s="18"/>
      <c r="N34" s="18"/>
      <c r="O34" s="18"/>
      <c r="P34" s="18"/>
      <c r="Q34" s="18"/>
      <c r="R34" s="18"/>
      <c r="S34" s="18"/>
      <c r="T34" s="18"/>
      <c r="U34" s="18"/>
      <c r="V34" s="18"/>
      <c r="W34" s="18"/>
    </row>
    <row r="35" spans="7:23" x14ac:dyDescent="0.25">
      <c r="G35" s="18"/>
      <c r="H35" s="18"/>
      <c r="I35" s="18"/>
      <c r="J35" s="18"/>
      <c r="K35" s="18"/>
      <c r="L35" s="18"/>
      <c r="M35" s="18"/>
      <c r="N35" s="18"/>
      <c r="O35" s="18"/>
      <c r="P35" s="18"/>
      <c r="Q35" s="18"/>
      <c r="R35" s="18"/>
      <c r="S35" s="18"/>
      <c r="T35" s="18"/>
      <c r="U35" s="18"/>
      <c r="V35" s="18"/>
      <c r="W35" s="18"/>
    </row>
    <row r="36" spans="7:23" x14ac:dyDescent="0.25">
      <c r="G36" s="18"/>
      <c r="H36" s="18"/>
      <c r="I36" s="18"/>
      <c r="J36" s="18"/>
      <c r="K36" s="18"/>
      <c r="L36" s="18"/>
      <c r="M36" s="18"/>
      <c r="N36" s="18"/>
      <c r="O36" s="18"/>
      <c r="P36" s="18"/>
      <c r="Q36" s="18"/>
      <c r="R36" s="18"/>
      <c r="S36" s="18"/>
      <c r="T36" s="18"/>
      <c r="U36" s="18"/>
      <c r="V36" s="18"/>
      <c r="W36" s="18"/>
    </row>
    <row r="37" spans="7:23" x14ac:dyDescent="0.25">
      <c r="G37" s="18"/>
      <c r="H37" s="18"/>
      <c r="I37" s="18"/>
      <c r="J37" s="18"/>
      <c r="K37" s="18"/>
      <c r="L37" s="18"/>
      <c r="M37" s="18"/>
      <c r="N37" s="18"/>
      <c r="O37" s="18"/>
      <c r="P37" s="18"/>
      <c r="Q37" s="18"/>
      <c r="R37" s="18"/>
      <c r="S37" s="18"/>
      <c r="T37" s="18"/>
      <c r="U37" s="18"/>
      <c r="V37" s="18"/>
      <c r="W37" s="18"/>
    </row>
    <row r="38" spans="7:23" x14ac:dyDescent="0.25">
      <c r="G38" s="18"/>
      <c r="H38" s="18"/>
      <c r="I38" s="18"/>
      <c r="J38" s="18"/>
      <c r="K38" s="18"/>
      <c r="L38" s="18"/>
      <c r="M38" s="18"/>
      <c r="N38" s="18"/>
      <c r="O38" s="18"/>
      <c r="P38" s="18"/>
      <c r="Q38" s="18"/>
      <c r="R38" s="18"/>
      <c r="S38" s="18"/>
      <c r="T38" s="18"/>
      <c r="U38" s="18"/>
      <c r="V38" s="18"/>
      <c r="W38" s="18"/>
    </row>
    <row r="39" spans="7:23" x14ac:dyDescent="0.25">
      <c r="G39" s="18"/>
      <c r="H39" s="18"/>
      <c r="I39" s="18"/>
      <c r="J39" s="18"/>
      <c r="K39" s="18"/>
      <c r="L39" s="18"/>
      <c r="M39" s="18"/>
      <c r="N39" s="18"/>
      <c r="O39" s="18"/>
      <c r="P39" s="18"/>
      <c r="Q39" s="18"/>
      <c r="R39" s="18"/>
      <c r="S39" s="18"/>
      <c r="T39" s="18"/>
      <c r="U39" s="18"/>
      <c r="V39" s="18"/>
      <c r="W39" s="18"/>
    </row>
    <row r="40" spans="7:23" x14ac:dyDescent="0.25">
      <c r="G40" s="18"/>
      <c r="H40" s="18"/>
      <c r="I40" s="18"/>
      <c r="J40" s="18"/>
      <c r="K40" s="18"/>
      <c r="L40" s="18"/>
      <c r="M40" s="18"/>
      <c r="N40" s="18"/>
      <c r="O40" s="18"/>
      <c r="P40" s="18"/>
      <c r="Q40" s="18"/>
      <c r="R40" s="18"/>
      <c r="S40" s="18"/>
      <c r="T40" s="18"/>
      <c r="U40" s="18"/>
      <c r="V40" s="18"/>
      <c r="W40" s="18"/>
    </row>
    <row r="41" spans="7:23" x14ac:dyDescent="0.25">
      <c r="G41" s="18"/>
      <c r="H41" s="18"/>
      <c r="I41" s="18"/>
      <c r="J41" s="18"/>
      <c r="K41" s="18"/>
      <c r="L41" s="18"/>
      <c r="M41" s="18"/>
      <c r="N41" s="18"/>
      <c r="O41" s="18"/>
      <c r="P41" s="18"/>
      <c r="Q41" s="18"/>
      <c r="R41" s="18"/>
      <c r="S41" s="18"/>
      <c r="T41" s="18"/>
      <c r="U41" s="18"/>
      <c r="V41" s="18"/>
      <c r="W41" s="18"/>
    </row>
    <row r="42" spans="7:23" x14ac:dyDescent="0.25">
      <c r="G42" s="18"/>
      <c r="H42" s="18"/>
      <c r="I42" s="18"/>
      <c r="J42" s="18"/>
      <c r="K42" s="18"/>
      <c r="L42" s="18"/>
      <c r="M42" s="18"/>
      <c r="N42" s="18"/>
      <c r="O42" s="18"/>
      <c r="P42" s="18"/>
      <c r="Q42" s="18"/>
      <c r="R42" s="18"/>
      <c r="S42" s="18"/>
      <c r="T42" s="18"/>
      <c r="U42" s="18"/>
      <c r="V42" s="18"/>
      <c r="W42" s="18"/>
    </row>
    <row r="43" spans="7:23" x14ac:dyDescent="0.25">
      <c r="O43" s="18"/>
      <c r="P43" s="18"/>
      <c r="Q43" s="18"/>
      <c r="R43" s="18"/>
    </row>
    <row r="44" spans="7:23" x14ac:dyDescent="0.25">
      <c r="O44" s="18"/>
      <c r="P44" s="18"/>
      <c r="Q44" s="18"/>
    </row>
    <row r="45" spans="7:23" x14ac:dyDescent="0.25">
      <c r="O45" s="18"/>
      <c r="P45" s="18"/>
    </row>
    <row r="46" spans="7:23" x14ac:dyDescent="0.25">
      <c r="O46" s="18"/>
      <c r="P46" s="18"/>
    </row>
    <row r="47" spans="7:23" x14ac:dyDescent="0.25">
      <c r="O47" s="18"/>
      <c r="P47" s="18"/>
    </row>
    <row r="48" spans="7:23" x14ac:dyDescent="0.25">
      <c r="O48" s="18"/>
      <c r="P48" s="18"/>
    </row>
    <row r="49" spans="15:16" x14ac:dyDescent="0.25">
      <c r="O49" s="18"/>
      <c r="P49" s="18"/>
    </row>
    <row r="50" spans="15:16" x14ac:dyDescent="0.25">
      <c r="O50" s="18"/>
      <c r="P50" s="18"/>
    </row>
    <row r="51" spans="15:16" x14ac:dyDescent="0.25">
      <c r="O51" s="18"/>
      <c r="P51" s="18"/>
    </row>
    <row r="52" spans="15:16" x14ac:dyDescent="0.25">
      <c r="O52" s="18"/>
      <c r="P52" s="18"/>
    </row>
    <row r="53" spans="15:16" x14ac:dyDescent="0.25">
      <c r="O53" s="18"/>
      <c r="P53" s="18"/>
    </row>
    <row r="54" spans="15:16" x14ac:dyDescent="0.25">
      <c r="O54" s="18"/>
      <c r="P54" s="18"/>
    </row>
    <row r="55" spans="15:16" x14ac:dyDescent="0.25">
      <c r="O55" s="18"/>
      <c r="P55" s="18"/>
    </row>
    <row r="56" spans="15:16" x14ac:dyDescent="0.25">
      <c r="O56" s="18"/>
      <c r="P56" s="18"/>
    </row>
    <row r="57" spans="15:16" x14ac:dyDescent="0.25">
      <c r="O57" s="18"/>
      <c r="P57" s="18"/>
    </row>
    <row r="58" spans="15:16" x14ac:dyDescent="0.25">
      <c r="O58" s="18"/>
      <c r="P58" s="18"/>
    </row>
    <row r="59" spans="15:16" x14ac:dyDescent="0.25">
      <c r="O59" s="18"/>
      <c r="P59" s="18"/>
    </row>
    <row r="60" spans="15:16" x14ac:dyDescent="0.25">
      <c r="O60" s="18"/>
      <c r="P60" s="18"/>
    </row>
    <row r="61" spans="15:16" x14ac:dyDescent="0.25">
      <c r="O61" s="18"/>
      <c r="P61" s="18"/>
    </row>
    <row r="62" spans="15:16" x14ac:dyDescent="0.25">
      <c r="O62" s="18"/>
      <c r="P62" s="18"/>
    </row>
    <row r="63" spans="15:16" x14ac:dyDescent="0.25">
      <c r="O63" s="18"/>
      <c r="P63" s="18"/>
    </row>
    <row r="64" spans="15:16" x14ac:dyDescent="0.25">
      <c r="O64" s="18"/>
      <c r="P64" s="18"/>
    </row>
    <row r="65" spans="15:16" x14ac:dyDescent="0.25">
      <c r="O65" s="18"/>
      <c r="P65" s="18"/>
    </row>
    <row r="66" spans="15:16" x14ac:dyDescent="0.25">
      <c r="O66" s="18"/>
      <c r="P66" s="18"/>
    </row>
    <row r="67" spans="15:16" x14ac:dyDescent="0.25">
      <c r="O67" s="18"/>
      <c r="P67" s="18"/>
    </row>
    <row r="68" spans="15:16" x14ac:dyDescent="0.25">
      <c r="O68" s="18"/>
      <c r="P68" s="18"/>
    </row>
    <row r="69" spans="15:16" x14ac:dyDescent="0.25">
      <c r="O69" s="18"/>
      <c r="P69" s="18"/>
    </row>
    <row r="70" spans="15:16" x14ac:dyDescent="0.25">
      <c r="O70" s="18"/>
      <c r="P70" s="18"/>
    </row>
    <row r="71" spans="15:16" x14ac:dyDescent="0.25">
      <c r="O71" s="79"/>
      <c r="P71" s="18"/>
    </row>
    <row r="72" spans="15:16" x14ac:dyDescent="0.25">
      <c r="O72" s="79"/>
      <c r="P72" s="18"/>
    </row>
    <row r="73" spans="15:16" x14ac:dyDescent="0.25">
      <c r="O73" s="79"/>
    </row>
    <row r="74" spans="15:16" x14ac:dyDescent="0.25">
      <c r="O74" s="79"/>
    </row>
    <row r="75" spans="15:16" x14ac:dyDescent="0.25">
      <c r="O75" s="79"/>
    </row>
    <row r="76" spans="15:16" x14ac:dyDescent="0.25">
      <c r="O76" s="79"/>
    </row>
    <row r="77" spans="15:16" x14ac:dyDescent="0.25">
      <c r="O77" s="79"/>
    </row>
    <row r="78" spans="15:16" x14ac:dyDescent="0.25">
      <c r="O78" s="79"/>
    </row>
    <row r="79" spans="15:16" x14ac:dyDescent="0.25">
      <c r="O79" s="79"/>
    </row>
    <row r="80" spans="15:16" x14ac:dyDescent="0.25">
      <c r="O80" s="79"/>
    </row>
    <row r="81" spans="15:15" x14ac:dyDescent="0.25">
      <c r="O81" s="78"/>
    </row>
    <row r="82" spans="15:15" x14ac:dyDescent="0.25">
      <c r="O82" s="78"/>
    </row>
    <row r="83" spans="15:15" x14ac:dyDescent="0.25">
      <c r="O83" s="78"/>
    </row>
    <row r="84" spans="15:15" x14ac:dyDescent="0.25">
      <c r="O84" s="78"/>
    </row>
    <row r="85" spans="15:15" x14ac:dyDescent="0.25">
      <c r="O85" s="78"/>
    </row>
    <row r="86" spans="15:15" x14ac:dyDescent="0.25">
      <c r="O86" s="78"/>
    </row>
    <row r="87" spans="15:15" x14ac:dyDescent="0.25">
      <c r="O87" s="78"/>
    </row>
    <row r="88" spans="15:15" x14ac:dyDescent="0.25">
      <c r="O88" s="78"/>
    </row>
    <row r="89" spans="15:15" x14ac:dyDescent="0.25">
      <c r="O89" s="80"/>
    </row>
    <row r="90" spans="15:15" x14ac:dyDescent="0.25">
      <c r="O90" s="80"/>
    </row>
    <row r="91" spans="15:15" x14ac:dyDescent="0.25">
      <c r="O91" s="80"/>
    </row>
    <row r="92" spans="15:15" x14ac:dyDescent="0.25">
      <c r="O92" s="80"/>
    </row>
    <row r="112" spans="1:1" x14ac:dyDescent="0.25">
      <c r="A112" t="s">
        <v>216</v>
      </c>
    </row>
    <row r="113" spans="1:1" x14ac:dyDescent="0.25">
      <c r="A113" t="s">
        <v>217</v>
      </c>
    </row>
    <row r="114" spans="1:1" x14ac:dyDescent="0.25">
      <c r="A114" t="s">
        <v>218</v>
      </c>
    </row>
    <row r="115" spans="1:1" x14ac:dyDescent="0.25">
      <c r="A115" t="s">
        <v>219</v>
      </c>
    </row>
  </sheetData>
  <sheetProtection selectLockedCells="1" selectUnlockedCells="1"/>
  <sortState ref="Q12:Q25">
    <sortCondition ref="Q12:Q25"/>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FF00"/>
  </sheetPr>
  <dimension ref="P1:U35"/>
  <sheetViews>
    <sheetView topLeftCell="C1" zoomScale="85" zoomScaleNormal="85" workbookViewId="0">
      <selection activeCell="P37" sqref="P37"/>
    </sheetView>
  </sheetViews>
  <sheetFormatPr defaultRowHeight="15" x14ac:dyDescent="0.25"/>
  <cols>
    <col min="16" max="16" width="18.5703125" customWidth="1"/>
    <col min="19" max="19" width="23.7109375" bestFit="1" customWidth="1"/>
  </cols>
  <sheetData>
    <row r="1" spans="16:21" x14ac:dyDescent="0.25">
      <c r="S1" s="44" t="s">
        <v>186</v>
      </c>
    </row>
    <row r="2" spans="16:21" x14ac:dyDescent="0.25">
      <c r="S2" s="11" t="s">
        <v>18</v>
      </c>
      <c r="T2" s="11" t="s">
        <v>1</v>
      </c>
    </row>
    <row r="3" spans="16:21" x14ac:dyDescent="0.25">
      <c r="S3" s="11" t="s">
        <v>2</v>
      </c>
      <c r="T3" s="117">
        <v>1</v>
      </c>
    </row>
    <row r="4" spans="16:21" x14ac:dyDescent="0.25">
      <c r="S4" s="11" t="s">
        <v>3</v>
      </c>
      <c r="T4" s="117">
        <v>6</v>
      </c>
    </row>
    <row r="5" spans="16:21" x14ac:dyDescent="0.25">
      <c r="S5" s="11" t="s">
        <v>4</v>
      </c>
      <c r="T5" s="117">
        <v>8</v>
      </c>
    </row>
    <row r="6" spans="16:21" x14ac:dyDescent="0.25">
      <c r="S6" s="11" t="s">
        <v>5</v>
      </c>
      <c r="T6" s="117">
        <v>1</v>
      </c>
    </row>
    <row r="7" spans="16:21" x14ac:dyDescent="0.25">
      <c r="S7" s="11" t="s">
        <v>6</v>
      </c>
      <c r="T7" s="117">
        <v>3</v>
      </c>
    </row>
    <row r="8" spans="16:21" x14ac:dyDescent="0.25">
      <c r="S8" s="22" t="s">
        <v>20</v>
      </c>
      <c r="T8" s="121">
        <v>2</v>
      </c>
    </row>
    <row r="9" spans="16:21" x14ac:dyDescent="0.25">
      <c r="S9" s="11" t="s">
        <v>7</v>
      </c>
      <c r="T9" s="117">
        <v>0</v>
      </c>
      <c r="U9" s="24"/>
    </row>
    <row r="10" spans="16:21" x14ac:dyDescent="0.25">
      <c r="T10" s="118">
        <f>SUM(T3:T9)</f>
        <v>21</v>
      </c>
    </row>
    <row r="11" spans="16:21" x14ac:dyDescent="0.25">
      <c r="S11" s="19" t="s">
        <v>19</v>
      </c>
      <c r="T11" s="118"/>
    </row>
    <row r="12" spans="16:21" x14ac:dyDescent="0.25">
      <c r="S12" s="12" t="s">
        <v>15</v>
      </c>
      <c r="T12" s="122">
        <v>15</v>
      </c>
    </row>
    <row r="13" spans="16:21" x14ac:dyDescent="0.25">
      <c r="S13" s="12" t="s">
        <v>16</v>
      </c>
      <c r="T13" s="122">
        <v>6</v>
      </c>
    </row>
    <row r="14" spans="16:21" x14ac:dyDescent="0.25">
      <c r="T14" s="120">
        <f>SUM(T12:T13)</f>
        <v>21</v>
      </c>
    </row>
    <row r="15" spans="16:21" x14ac:dyDescent="0.25">
      <c r="P15" s="24"/>
    </row>
    <row r="16" spans="16:21" x14ac:dyDescent="0.25">
      <c r="P16" s="24"/>
    </row>
    <row r="17" spans="16:20" x14ac:dyDescent="0.25">
      <c r="P17" s="24"/>
      <c r="Q17" s="18"/>
      <c r="R17" s="18"/>
    </row>
    <row r="18" spans="16:20" x14ac:dyDescent="0.25">
      <c r="P18" s="24"/>
      <c r="Q18" s="18"/>
      <c r="R18" s="18"/>
    </row>
    <row r="19" spans="16:20" x14ac:dyDescent="0.25">
      <c r="P19" s="18"/>
      <c r="Q19" s="18"/>
      <c r="R19" s="18"/>
      <c r="S19" s="24" t="s">
        <v>194</v>
      </c>
      <c r="T19" s="18"/>
    </row>
    <row r="20" spans="16:20" x14ac:dyDescent="0.25">
      <c r="P20" s="18"/>
      <c r="Q20" s="18"/>
      <c r="R20" s="18"/>
      <c r="S20" s="12" t="s">
        <v>191</v>
      </c>
      <c r="T20" s="64">
        <v>15</v>
      </c>
    </row>
    <row r="21" spans="16:20" x14ac:dyDescent="0.25">
      <c r="P21" s="18"/>
      <c r="Q21" s="18"/>
      <c r="R21" s="18"/>
      <c r="S21" s="12" t="s">
        <v>192</v>
      </c>
      <c r="T21" s="64">
        <v>2</v>
      </c>
    </row>
    <row r="22" spans="16:20" x14ac:dyDescent="0.25">
      <c r="P22" s="18"/>
      <c r="Q22" s="18"/>
      <c r="R22" s="18"/>
      <c r="S22" s="12" t="s">
        <v>193</v>
      </c>
      <c r="T22" s="64">
        <v>4</v>
      </c>
    </row>
    <row r="23" spans="16:20" x14ac:dyDescent="0.25">
      <c r="P23" s="18"/>
      <c r="Q23" s="18"/>
      <c r="R23" s="18"/>
      <c r="T23" s="120">
        <f>SUM(T20:T22)</f>
        <v>21</v>
      </c>
    </row>
    <row r="24" spans="16:20" x14ac:dyDescent="0.25">
      <c r="P24" s="18"/>
      <c r="Q24" s="18"/>
      <c r="R24" s="18"/>
    </row>
    <row r="25" spans="16:20" x14ac:dyDescent="0.25">
      <c r="P25" s="18"/>
      <c r="Q25" s="18"/>
      <c r="R25" s="18"/>
    </row>
    <row r="26" spans="16:20" x14ac:dyDescent="0.25">
      <c r="P26" s="18"/>
      <c r="Q26" s="18"/>
      <c r="R26" s="18"/>
    </row>
    <row r="27" spans="16:20" x14ac:dyDescent="0.25">
      <c r="P27" s="18"/>
      <c r="Q27" s="18"/>
      <c r="R27" s="18"/>
    </row>
    <row r="28" spans="16:20" x14ac:dyDescent="0.25">
      <c r="P28" s="18"/>
      <c r="Q28" s="18"/>
      <c r="R28" s="18"/>
    </row>
    <row r="29" spans="16:20" x14ac:dyDescent="0.25">
      <c r="P29" s="18"/>
      <c r="Q29" s="18"/>
      <c r="R29" s="18"/>
    </row>
    <row r="30" spans="16:20" x14ac:dyDescent="0.25">
      <c r="P30" s="18"/>
      <c r="Q30" s="18"/>
      <c r="R30" s="18"/>
    </row>
    <row r="31" spans="16:20" x14ac:dyDescent="0.25">
      <c r="P31" s="18"/>
      <c r="Q31" s="18"/>
      <c r="R31" s="18"/>
    </row>
    <row r="32" spans="16:20" x14ac:dyDescent="0.25">
      <c r="P32" s="18"/>
      <c r="Q32" s="18"/>
      <c r="R32" s="18"/>
    </row>
    <row r="33" spans="16:18" x14ac:dyDescent="0.25">
      <c r="P33" s="18"/>
      <c r="Q33" s="18"/>
      <c r="R33" s="18"/>
    </row>
    <row r="34" spans="16:18" x14ac:dyDescent="0.25">
      <c r="P34" s="18"/>
      <c r="Q34" s="18"/>
      <c r="R34" s="18"/>
    </row>
    <row r="35" spans="16:18" x14ac:dyDescent="0.25">
      <c r="P35" s="18"/>
      <c r="Q35" s="18"/>
      <c r="R35" s="18"/>
    </row>
  </sheetData>
  <sheetProtection selectLockedCells="1" selectUnlockedCells="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FF00"/>
  </sheetPr>
  <dimension ref="B2:K15"/>
  <sheetViews>
    <sheetView workbookViewId="0">
      <selection activeCell="O12" sqref="O12"/>
    </sheetView>
  </sheetViews>
  <sheetFormatPr defaultRowHeight="15" x14ac:dyDescent="0.25"/>
  <cols>
    <col min="6" max="6" width="11.42578125" customWidth="1"/>
    <col min="8" max="8" width="9.140625" customWidth="1"/>
    <col min="9" max="9" width="12.7109375" customWidth="1"/>
    <col min="10" max="11" width="9.140625" style="72"/>
  </cols>
  <sheetData>
    <row r="2" spans="2:11" ht="51" x14ac:dyDescent="0.25">
      <c r="B2" s="13" t="s">
        <v>8</v>
      </c>
      <c r="C2" s="13" t="s">
        <v>9</v>
      </c>
      <c r="D2" s="13" t="s">
        <v>10</v>
      </c>
      <c r="E2" s="13" t="s">
        <v>11</v>
      </c>
      <c r="F2" s="13" t="s">
        <v>12</v>
      </c>
      <c r="G2" s="14" t="s">
        <v>43</v>
      </c>
      <c r="H2" s="13" t="s">
        <v>13</v>
      </c>
      <c r="I2" s="13" t="s">
        <v>14</v>
      </c>
      <c r="J2" s="74" t="s">
        <v>48</v>
      </c>
      <c r="K2" s="74" t="s">
        <v>49</v>
      </c>
    </row>
    <row r="3" spans="2:11" s="18" customFormat="1" x14ac:dyDescent="0.25">
      <c r="B3" s="146">
        <v>43922</v>
      </c>
      <c r="C3" s="15">
        <v>1</v>
      </c>
      <c r="D3" s="15">
        <v>0</v>
      </c>
      <c r="E3" s="15">
        <v>0</v>
      </c>
      <c r="F3" s="15">
        <v>104</v>
      </c>
      <c r="G3" s="174">
        <f t="shared" ref="G3:G8" si="0">C3/F3*1000</f>
        <v>9.6153846153846168</v>
      </c>
      <c r="H3" s="171">
        <v>0</v>
      </c>
      <c r="I3" s="138">
        <v>0</v>
      </c>
      <c r="J3" s="139">
        <v>3.9</v>
      </c>
      <c r="K3" s="133">
        <v>6.63</v>
      </c>
    </row>
    <row r="4" spans="2:11" s="18" customFormat="1" x14ac:dyDescent="0.25">
      <c r="B4" s="146">
        <v>43952</v>
      </c>
      <c r="C4" s="15">
        <v>4</v>
      </c>
      <c r="D4" s="15">
        <v>0</v>
      </c>
      <c r="E4" s="15">
        <v>0</v>
      </c>
      <c r="F4" s="15">
        <v>116</v>
      </c>
      <c r="G4" s="174">
        <f t="shared" si="0"/>
        <v>34.482758620689651</v>
      </c>
      <c r="H4" s="171">
        <v>0</v>
      </c>
      <c r="I4" s="138">
        <v>0</v>
      </c>
      <c r="J4" s="139">
        <v>3.9</v>
      </c>
      <c r="K4" s="133">
        <v>6.63</v>
      </c>
    </row>
    <row r="5" spans="2:11" s="18" customFormat="1" x14ac:dyDescent="0.25">
      <c r="B5" s="146">
        <v>43983</v>
      </c>
      <c r="C5" s="15">
        <v>2</v>
      </c>
      <c r="D5" s="15">
        <v>0</v>
      </c>
      <c r="E5" s="15">
        <v>0</v>
      </c>
      <c r="F5" s="15">
        <v>290</v>
      </c>
      <c r="G5" s="175">
        <f t="shared" si="0"/>
        <v>6.8965517241379306</v>
      </c>
      <c r="H5" s="171">
        <v>0</v>
      </c>
      <c r="I5" s="138">
        <v>0</v>
      </c>
      <c r="J5" s="139">
        <v>3.9</v>
      </c>
      <c r="K5" s="133">
        <v>6.63</v>
      </c>
    </row>
    <row r="6" spans="2:11" s="18" customFormat="1" x14ac:dyDescent="0.25">
      <c r="B6" s="146">
        <v>44013</v>
      </c>
      <c r="C6" s="15">
        <v>5</v>
      </c>
      <c r="D6" s="15">
        <v>0</v>
      </c>
      <c r="E6" s="15">
        <v>0</v>
      </c>
      <c r="F6" s="15">
        <v>307</v>
      </c>
      <c r="G6" s="174">
        <f t="shared" si="0"/>
        <v>16.286644951140065</v>
      </c>
      <c r="H6" s="171">
        <v>0</v>
      </c>
      <c r="I6" s="138">
        <v>0</v>
      </c>
      <c r="J6" s="139">
        <v>3.9</v>
      </c>
      <c r="K6" s="133">
        <v>6.63</v>
      </c>
    </row>
    <row r="7" spans="2:11" s="18" customFormat="1" x14ac:dyDescent="0.25">
      <c r="B7" s="146">
        <v>44044</v>
      </c>
      <c r="C7" s="15">
        <v>0</v>
      </c>
      <c r="D7" s="15">
        <v>0</v>
      </c>
      <c r="E7" s="15">
        <v>0</v>
      </c>
      <c r="F7" s="15">
        <v>346</v>
      </c>
      <c r="G7" s="75">
        <f t="shared" si="0"/>
        <v>0</v>
      </c>
      <c r="H7" s="171">
        <v>0</v>
      </c>
      <c r="I7" s="138">
        <v>0</v>
      </c>
      <c r="J7" s="139">
        <v>3.9</v>
      </c>
      <c r="K7" s="133">
        <v>6.63</v>
      </c>
    </row>
    <row r="8" spans="2:11" s="18" customFormat="1" x14ac:dyDescent="0.25">
      <c r="B8" s="146">
        <v>44075</v>
      </c>
      <c r="C8" s="15">
        <v>2</v>
      </c>
      <c r="D8" s="15">
        <v>0</v>
      </c>
      <c r="E8" s="15">
        <v>0</v>
      </c>
      <c r="F8" s="15">
        <v>298</v>
      </c>
      <c r="G8" s="175">
        <f t="shared" si="0"/>
        <v>6.7114093959731544</v>
      </c>
      <c r="H8" s="171">
        <v>0</v>
      </c>
      <c r="I8" s="138">
        <v>0</v>
      </c>
      <c r="J8" s="139">
        <v>3.9</v>
      </c>
      <c r="K8" s="133">
        <v>6.63</v>
      </c>
    </row>
    <row r="9" spans="2:11" s="18" customFormat="1" x14ac:dyDescent="0.25">
      <c r="B9" s="146">
        <v>44105</v>
      </c>
      <c r="C9" s="15">
        <v>1</v>
      </c>
      <c r="D9" s="15">
        <v>0</v>
      </c>
      <c r="E9" s="15">
        <v>0</v>
      </c>
      <c r="F9" s="15">
        <v>312</v>
      </c>
      <c r="G9" s="75">
        <f>C9/F9*1000</f>
        <v>3.2051282051282048</v>
      </c>
      <c r="H9" s="171">
        <v>0</v>
      </c>
      <c r="I9" s="138">
        <v>0</v>
      </c>
      <c r="J9" s="139">
        <v>3.9</v>
      </c>
      <c r="K9" s="133">
        <v>6.63</v>
      </c>
    </row>
    <row r="10" spans="2:11" s="18" customFormat="1" x14ac:dyDescent="0.25">
      <c r="B10" s="146">
        <v>44136</v>
      </c>
      <c r="C10" s="15">
        <v>0</v>
      </c>
      <c r="D10" s="15">
        <v>0</v>
      </c>
      <c r="E10" s="15">
        <v>0</v>
      </c>
      <c r="F10" s="15">
        <v>245</v>
      </c>
      <c r="G10" s="75">
        <f t="shared" ref="G10:G14" si="1">C10/F10*1000</f>
        <v>0</v>
      </c>
      <c r="H10" s="171">
        <v>0</v>
      </c>
      <c r="I10" s="138">
        <v>0</v>
      </c>
      <c r="J10" s="139">
        <v>3.9</v>
      </c>
      <c r="K10" s="133">
        <v>6.63</v>
      </c>
    </row>
    <row r="11" spans="2:11" s="18" customFormat="1" x14ac:dyDescent="0.25">
      <c r="B11" s="146">
        <v>44166</v>
      </c>
      <c r="C11" s="15">
        <v>4</v>
      </c>
      <c r="D11" s="15">
        <v>0</v>
      </c>
      <c r="E11" s="15">
        <v>0</v>
      </c>
      <c r="F11" s="15">
        <v>145</v>
      </c>
      <c r="G11" s="174">
        <f t="shared" si="1"/>
        <v>27.586206896551722</v>
      </c>
      <c r="H11" s="171">
        <v>0</v>
      </c>
      <c r="I11" s="138">
        <v>0</v>
      </c>
      <c r="J11" s="139">
        <v>3.9</v>
      </c>
      <c r="K11" s="133">
        <v>6.63</v>
      </c>
    </row>
    <row r="12" spans="2:11" s="18" customFormat="1" x14ac:dyDescent="0.25">
      <c r="B12" s="146">
        <v>44197</v>
      </c>
      <c r="C12" s="15">
        <v>1</v>
      </c>
      <c r="D12" s="15">
        <v>0</v>
      </c>
      <c r="E12" s="15">
        <v>0</v>
      </c>
      <c r="F12" s="15">
        <v>106</v>
      </c>
      <c r="G12" s="174">
        <f t="shared" si="1"/>
        <v>9.4339622641509422</v>
      </c>
      <c r="H12" s="171">
        <v>0</v>
      </c>
      <c r="I12" s="138">
        <v>0</v>
      </c>
      <c r="J12" s="139">
        <v>3.9</v>
      </c>
      <c r="K12" s="133">
        <v>6.63</v>
      </c>
    </row>
    <row r="13" spans="2:11" s="18" customFormat="1" x14ac:dyDescent="0.25">
      <c r="B13" s="146">
        <v>44228</v>
      </c>
      <c r="C13" s="15">
        <v>0</v>
      </c>
      <c r="D13" s="15">
        <v>0</v>
      </c>
      <c r="E13" s="15">
        <v>0</v>
      </c>
      <c r="F13" s="15">
        <v>267</v>
      </c>
      <c r="G13" s="75">
        <f t="shared" si="1"/>
        <v>0</v>
      </c>
      <c r="H13" s="171">
        <v>0</v>
      </c>
      <c r="I13" s="138">
        <v>0</v>
      </c>
      <c r="J13" s="139">
        <v>3.9</v>
      </c>
      <c r="K13" s="133">
        <v>6.63</v>
      </c>
    </row>
    <row r="14" spans="2:11" s="18" customFormat="1" ht="15.75" thickBot="1" x14ac:dyDescent="0.3">
      <c r="B14" s="146">
        <v>44256</v>
      </c>
      <c r="C14" s="15">
        <v>1</v>
      </c>
      <c r="D14" s="15">
        <v>0</v>
      </c>
      <c r="E14" s="15">
        <v>0</v>
      </c>
      <c r="F14" s="15">
        <v>391</v>
      </c>
      <c r="G14" s="75">
        <f t="shared" si="1"/>
        <v>2.5575447570332481</v>
      </c>
      <c r="H14" s="171">
        <v>0</v>
      </c>
      <c r="I14" s="138">
        <v>0</v>
      </c>
      <c r="J14" s="139">
        <v>3.9</v>
      </c>
      <c r="K14" s="133">
        <v>6.63</v>
      </c>
    </row>
    <row r="15" spans="2:11" ht="15.75" thickBot="1" x14ac:dyDescent="0.3">
      <c r="B15" s="147" t="s">
        <v>50</v>
      </c>
      <c r="C15" s="148">
        <f>SUM(C3:C14)</f>
        <v>21</v>
      </c>
      <c r="D15" s="148">
        <f>SUM(D3:D14)</f>
        <v>0</v>
      </c>
      <c r="E15" s="148">
        <f>SUM(E3:E14)</f>
        <v>0</v>
      </c>
      <c r="F15" s="148">
        <f>SUM(F3:F14)</f>
        <v>2927</v>
      </c>
      <c r="G15" s="174">
        <f>C15/F15*1000</f>
        <v>7.1745814827468397</v>
      </c>
      <c r="H15" s="149"/>
      <c r="I15" s="148">
        <f>SUM(I3:I14)</f>
        <v>0</v>
      </c>
      <c r="J15" s="119"/>
      <c r="K15" s="150"/>
    </row>
  </sheetData>
  <sheetProtection selectLockedCells="1" selectUnlockedCells="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FF00"/>
  </sheetPr>
  <dimension ref="B3:S42"/>
  <sheetViews>
    <sheetView zoomScale="85" zoomScaleNormal="85" workbookViewId="0">
      <selection activeCell="S1" sqref="S1"/>
    </sheetView>
  </sheetViews>
  <sheetFormatPr defaultRowHeight="15" x14ac:dyDescent="0.25"/>
  <cols>
    <col min="1" max="1" width="9.140625" style="20"/>
    <col min="2" max="2" width="35.42578125" style="20" bestFit="1" customWidth="1"/>
    <col min="3" max="5" width="9.140625" style="20"/>
    <col min="6" max="6" width="10.28515625" style="20" bestFit="1" customWidth="1"/>
    <col min="7" max="11" width="9.140625" style="20"/>
    <col min="12" max="12" width="11" style="20" bestFit="1" customWidth="1"/>
    <col min="13" max="17" width="9.140625" style="20"/>
    <col min="18" max="18" width="9.140625" style="57"/>
    <col min="19" max="16384" width="9.140625" style="20"/>
  </cols>
  <sheetData>
    <row r="3" spans="2:19" x14ac:dyDescent="0.25">
      <c r="B3" s="20" t="s">
        <v>56</v>
      </c>
      <c r="F3" s="20" t="s">
        <v>195</v>
      </c>
      <c r="G3" s="157" t="s">
        <v>196</v>
      </c>
      <c r="H3" s="157" t="s">
        <v>206</v>
      </c>
      <c r="I3" s="157" t="s">
        <v>207</v>
      </c>
      <c r="J3" s="157" t="s">
        <v>208</v>
      </c>
      <c r="K3" s="157" t="s">
        <v>209</v>
      </c>
      <c r="L3" s="157" t="s">
        <v>210</v>
      </c>
      <c r="M3" s="157" t="s">
        <v>211</v>
      </c>
      <c r="N3" s="157" t="s">
        <v>212</v>
      </c>
      <c r="O3" s="157" t="s">
        <v>213</v>
      </c>
      <c r="P3" s="157" t="s">
        <v>214</v>
      </c>
      <c r="Q3" s="157" t="s">
        <v>215</v>
      </c>
      <c r="R3" s="157" t="s">
        <v>232</v>
      </c>
      <c r="S3" s="57" t="s">
        <v>53</v>
      </c>
    </row>
    <row r="4" spans="2:19" x14ac:dyDescent="0.25">
      <c r="B4" s="77" t="s">
        <v>55</v>
      </c>
      <c r="C4" s="23">
        <v>1</v>
      </c>
      <c r="F4" s="155" t="s">
        <v>197</v>
      </c>
      <c r="G4" s="159"/>
      <c r="H4" s="159"/>
      <c r="I4" s="159"/>
      <c r="J4" s="159"/>
      <c r="K4" s="159"/>
      <c r="L4" s="23">
        <v>0</v>
      </c>
      <c r="M4" s="23"/>
      <c r="N4" s="23"/>
      <c r="O4" s="23"/>
      <c r="P4" s="23"/>
      <c r="Q4" s="158"/>
      <c r="R4" s="158"/>
      <c r="S4" s="115">
        <f t="shared" ref="S4:S10" si="0">SUM(G4:Q4)</f>
        <v>0</v>
      </c>
    </row>
    <row r="5" spans="2:19" x14ac:dyDescent="0.25">
      <c r="B5" s="77" t="s">
        <v>38</v>
      </c>
      <c r="C5" s="23">
        <v>6</v>
      </c>
      <c r="F5" s="155" t="s">
        <v>198</v>
      </c>
      <c r="G5" s="159"/>
      <c r="H5" s="159"/>
      <c r="I5" s="159"/>
      <c r="J5" s="159"/>
      <c r="K5" s="159"/>
      <c r="L5" s="23">
        <v>0</v>
      </c>
      <c r="M5" s="23"/>
      <c r="N5" s="23"/>
      <c r="O5" s="23"/>
      <c r="P5" s="23"/>
      <c r="Q5" s="158"/>
      <c r="R5" s="158"/>
      <c r="S5" s="115">
        <f t="shared" si="0"/>
        <v>0</v>
      </c>
    </row>
    <row r="6" spans="2:19" x14ac:dyDescent="0.25">
      <c r="B6" s="77" t="s">
        <v>39</v>
      </c>
      <c r="C6" s="23">
        <v>5</v>
      </c>
      <c r="F6" s="156" t="s">
        <v>199</v>
      </c>
      <c r="G6" s="159"/>
      <c r="H6" s="159"/>
      <c r="I6" s="159"/>
      <c r="J6" s="159"/>
      <c r="K6" s="159"/>
      <c r="L6" s="23">
        <v>0</v>
      </c>
      <c r="M6" s="23"/>
      <c r="N6" s="23"/>
      <c r="O6" s="23"/>
      <c r="P6" s="23"/>
      <c r="Q6" s="158"/>
      <c r="R6" s="158"/>
      <c r="S6" s="115">
        <f t="shared" si="0"/>
        <v>0</v>
      </c>
    </row>
    <row r="7" spans="2:19" x14ac:dyDescent="0.25">
      <c r="B7" s="77" t="s">
        <v>41</v>
      </c>
      <c r="C7" s="23">
        <v>3</v>
      </c>
      <c r="F7" s="156" t="s">
        <v>200</v>
      </c>
      <c r="G7" s="159"/>
      <c r="H7" s="159"/>
      <c r="I7" s="159"/>
      <c r="J7" s="159"/>
      <c r="K7" s="159"/>
      <c r="L7" s="23">
        <v>0</v>
      </c>
      <c r="M7" s="23"/>
      <c r="N7" s="23"/>
      <c r="O7" s="23"/>
      <c r="P7" s="23"/>
      <c r="Q7" s="158"/>
      <c r="R7" s="158"/>
      <c r="S7" s="115">
        <f t="shared" si="0"/>
        <v>0</v>
      </c>
    </row>
    <row r="8" spans="2:19" x14ac:dyDescent="0.25">
      <c r="B8" s="77" t="s">
        <v>36</v>
      </c>
      <c r="C8" s="23">
        <v>5</v>
      </c>
      <c r="F8" s="156" t="s">
        <v>201</v>
      </c>
      <c r="G8" s="159"/>
      <c r="H8" s="159">
        <v>1</v>
      </c>
      <c r="I8" s="159"/>
      <c r="J8" s="159"/>
      <c r="K8" s="159"/>
      <c r="L8" s="23">
        <v>0</v>
      </c>
      <c r="M8" s="23"/>
      <c r="N8" s="23"/>
      <c r="O8" s="23"/>
      <c r="P8" s="23"/>
      <c r="Q8" s="158"/>
      <c r="R8" s="158"/>
      <c r="S8" s="115">
        <f t="shared" si="0"/>
        <v>1</v>
      </c>
    </row>
    <row r="9" spans="2:19" x14ac:dyDescent="0.25">
      <c r="B9" s="77" t="s">
        <v>35</v>
      </c>
      <c r="C9" s="23">
        <v>1</v>
      </c>
      <c r="F9" s="156" t="s">
        <v>202</v>
      </c>
      <c r="G9" s="159"/>
      <c r="H9" s="159">
        <v>1</v>
      </c>
      <c r="I9" s="159"/>
      <c r="J9" s="159"/>
      <c r="K9" s="159"/>
      <c r="L9" s="23">
        <v>0</v>
      </c>
      <c r="M9" s="23"/>
      <c r="N9" s="23"/>
      <c r="O9" s="23">
        <v>1</v>
      </c>
      <c r="P9" s="23"/>
      <c r="Q9" s="158"/>
      <c r="R9" s="158"/>
      <c r="S9" s="115">
        <f t="shared" si="0"/>
        <v>2</v>
      </c>
    </row>
    <row r="10" spans="2:19" x14ac:dyDescent="0.25">
      <c r="B10" s="116" t="s">
        <v>91</v>
      </c>
      <c r="C10" s="23"/>
      <c r="F10" s="156" t="s">
        <v>203</v>
      </c>
      <c r="G10" s="159">
        <v>1</v>
      </c>
      <c r="H10" s="159">
        <v>1</v>
      </c>
      <c r="I10" s="159"/>
      <c r="J10" s="159">
        <v>2</v>
      </c>
      <c r="K10" s="159"/>
      <c r="L10" s="23">
        <v>0</v>
      </c>
      <c r="M10" s="23">
        <v>1</v>
      </c>
      <c r="N10" s="23"/>
      <c r="O10" s="23">
        <v>1</v>
      </c>
      <c r="P10" s="23">
        <v>1</v>
      </c>
      <c r="Q10" s="158"/>
      <c r="R10" s="158"/>
      <c r="S10" s="115">
        <f t="shared" si="0"/>
        <v>7</v>
      </c>
    </row>
    <row r="11" spans="2:19" x14ac:dyDescent="0.25">
      <c r="B11" s="77" t="s">
        <v>105</v>
      </c>
      <c r="C11" s="23"/>
      <c r="F11" s="156" t="s">
        <v>204</v>
      </c>
      <c r="G11" s="159"/>
      <c r="H11" s="159">
        <v>1</v>
      </c>
      <c r="I11" s="159">
        <v>1</v>
      </c>
      <c r="J11" s="159">
        <v>1</v>
      </c>
      <c r="K11" s="159"/>
      <c r="L11" s="23">
        <v>1</v>
      </c>
      <c r="M11" s="23"/>
      <c r="N11" s="23"/>
      <c r="O11" s="23">
        <v>2</v>
      </c>
      <c r="P11" s="23"/>
      <c r="Q11" s="158"/>
      <c r="R11" s="158">
        <v>1</v>
      </c>
      <c r="S11" s="115">
        <f>SUM(G11:R11)</f>
        <v>7</v>
      </c>
    </row>
    <row r="12" spans="2:19" x14ac:dyDescent="0.25">
      <c r="B12" s="77" t="s">
        <v>17</v>
      </c>
      <c r="C12" s="23"/>
      <c r="F12" s="156" t="s">
        <v>205</v>
      </c>
      <c r="G12" s="159"/>
      <c r="H12" s="159"/>
      <c r="I12" s="159">
        <v>1</v>
      </c>
      <c r="J12" s="159">
        <v>2</v>
      </c>
      <c r="K12" s="159"/>
      <c r="L12" s="23">
        <v>1</v>
      </c>
      <c r="M12" s="23"/>
      <c r="N12" s="23"/>
      <c r="O12" s="23"/>
      <c r="P12" s="23"/>
      <c r="Q12" s="158"/>
      <c r="R12" s="158"/>
      <c r="S12" s="115">
        <f>SUM(G12:Q12)</f>
        <v>4</v>
      </c>
    </row>
    <row r="13" spans="2:19" x14ac:dyDescent="0.25">
      <c r="B13" s="77" t="s">
        <v>42</v>
      </c>
      <c r="C13" s="115"/>
      <c r="S13" s="115">
        <f>SUM(S4:S12)</f>
        <v>21</v>
      </c>
    </row>
    <row r="14" spans="2:19" x14ac:dyDescent="0.25">
      <c r="C14" s="58">
        <f>SUM(C4:C13)</f>
        <v>21</v>
      </c>
    </row>
    <row r="34" spans="2:15" x14ac:dyDescent="0.25">
      <c r="B34" s="77" t="s">
        <v>97</v>
      </c>
      <c r="C34" s="114">
        <v>43922</v>
      </c>
      <c r="D34" s="114">
        <v>43952</v>
      </c>
      <c r="E34" s="114">
        <v>43983</v>
      </c>
      <c r="F34" s="114">
        <v>44013</v>
      </c>
      <c r="G34" s="114">
        <v>44044</v>
      </c>
      <c r="H34" s="114">
        <v>44075</v>
      </c>
      <c r="I34" s="114">
        <v>44105</v>
      </c>
      <c r="J34" s="114">
        <v>44136</v>
      </c>
      <c r="K34" s="114">
        <v>44166</v>
      </c>
      <c r="L34" s="114">
        <v>44197</v>
      </c>
      <c r="M34" s="114">
        <v>44228</v>
      </c>
      <c r="N34" s="114">
        <v>44256</v>
      </c>
      <c r="O34" s="123" t="s">
        <v>90</v>
      </c>
    </row>
    <row r="35" spans="2:15" x14ac:dyDescent="0.25">
      <c r="B35" s="77" t="s">
        <v>98</v>
      </c>
      <c r="C35" s="176"/>
      <c r="D35" s="176"/>
      <c r="E35" s="176"/>
      <c r="F35" s="176"/>
      <c r="G35" s="176"/>
      <c r="H35" s="115">
        <v>0</v>
      </c>
      <c r="I35" s="115">
        <v>0</v>
      </c>
      <c r="J35" s="115">
        <v>0</v>
      </c>
      <c r="K35" s="115">
        <v>1</v>
      </c>
      <c r="L35" s="115">
        <v>0</v>
      </c>
      <c r="M35" s="115">
        <v>0</v>
      </c>
      <c r="N35" s="115">
        <v>0</v>
      </c>
      <c r="O35" s="115">
        <f>SUM(C35:N35)</f>
        <v>1</v>
      </c>
    </row>
    <row r="36" spans="2:15" x14ac:dyDescent="0.25">
      <c r="B36" s="77" t="s">
        <v>99</v>
      </c>
      <c r="C36" s="176">
        <v>1</v>
      </c>
      <c r="D36" s="176">
        <v>2</v>
      </c>
      <c r="E36" s="176"/>
      <c r="F36" s="176">
        <v>1</v>
      </c>
      <c r="G36" s="176"/>
      <c r="H36" s="115">
        <v>1</v>
      </c>
      <c r="I36" s="115">
        <v>0</v>
      </c>
      <c r="J36" s="115">
        <v>0</v>
      </c>
      <c r="K36" s="115">
        <v>1</v>
      </c>
      <c r="L36" s="115">
        <v>0</v>
      </c>
      <c r="M36" s="115">
        <v>0</v>
      </c>
      <c r="N36" s="115"/>
      <c r="O36" s="115">
        <f t="shared" ref="O36:O41" si="1">SUM(C36:N36)</f>
        <v>6</v>
      </c>
    </row>
    <row r="37" spans="2:15" x14ac:dyDescent="0.25">
      <c r="B37" s="77" t="s">
        <v>100</v>
      </c>
      <c r="C37" s="176"/>
      <c r="D37" s="176">
        <v>1</v>
      </c>
      <c r="E37" s="176"/>
      <c r="F37" s="176">
        <v>1</v>
      </c>
      <c r="G37" s="176"/>
      <c r="H37" s="115">
        <v>1</v>
      </c>
      <c r="I37" s="115">
        <v>0</v>
      </c>
      <c r="J37" s="115">
        <v>0</v>
      </c>
      <c r="K37" s="115">
        <v>0</v>
      </c>
      <c r="L37" s="115">
        <v>1</v>
      </c>
      <c r="M37" s="115">
        <v>0</v>
      </c>
      <c r="N37" s="115">
        <v>1</v>
      </c>
      <c r="O37" s="115">
        <f t="shared" si="1"/>
        <v>5</v>
      </c>
    </row>
    <row r="38" spans="2:15" x14ac:dyDescent="0.25">
      <c r="B38" s="77" t="s">
        <v>101</v>
      </c>
      <c r="C38" s="176"/>
      <c r="D38" s="176"/>
      <c r="E38" s="176"/>
      <c r="F38" s="176"/>
      <c r="G38" s="176"/>
      <c r="H38" s="115">
        <v>0</v>
      </c>
      <c r="I38" s="115">
        <v>0</v>
      </c>
      <c r="J38" s="115">
        <v>0</v>
      </c>
      <c r="K38" s="115">
        <v>0</v>
      </c>
      <c r="L38" s="115">
        <v>0</v>
      </c>
      <c r="M38" s="115">
        <v>0</v>
      </c>
      <c r="N38" s="115">
        <v>0</v>
      </c>
      <c r="O38" s="115">
        <f t="shared" si="1"/>
        <v>0</v>
      </c>
    </row>
    <row r="39" spans="2:15" x14ac:dyDescent="0.25">
      <c r="B39" s="77" t="s">
        <v>102</v>
      </c>
      <c r="C39" s="176"/>
      <c r="D39" s="176">
        <v>1</v>
      </c>
      <c r="E39" s="176"/>
      <c r="F39" s="176">
        <v>1</v>
      </c>
      <c r="G39" s="176"/>
      <c r="H39" s="115">
        <v>0</v>
      </c>
      <c r="I39" s="115">
        <v>0</v>
      </c>
      <c r="J39" s="115">
        <v>0</v>
      </c>
      <c r="K39" s="115">
        <v>1</v>
      </c>
      <c r="L39" s="115">
        <v>0</v>
      </c>
      <c r="M39" s="115">
        <v>0</v>
      </c>
      <c r="N39" s="115">
        <v>0</v>
      </c>
      <c r="O39" s="115">
        <f t="shared" si="1"/>
        <v>3</v>
      </c>
    </row>
    <row r="40" spans="2:15" x14ac:dyDescent="0.25">
      <c r="B40" s="77" t="s">
        <v>103</v>
      </c>
      <c r="C40" s="176"/>
      <c r="D40" s="176"/>
      <c r="E40" s="176">
        <v>2</v>
      </c>
      <c r="F40" s="176">
        <v>2</v>
      </c>
      <c r="G40" s="176"/>
      <c r="H40" s="115">
        <v>0</v>
      </c>
      <c r="I40" s="115">
        <v>1</v>
      </c>
      <c r="J40" s="115">
        <v>0</v>
      </c>
      <c r="K40" s="115">
        <v>1</v>
      </c>
      <c r="L40" s="115">
        <v>0</v>
      </c>
      <c r="M40" s="115">
        <v>0</v>
      </c>
      <c r="N40" s="115">
        <v>0</v>
      </c>
      <c r="O40" s="115">
        <f t="shared" si="1"/>
        <v>6</v>
      </c>
    </row>
    <row r="41" spans="2:15" x14ac:dyDescent="0.25">
      <c r="B41" s="77" t="s">
        <v>106</v>
      </c>
      <c r="C41" s="176"/>
      <c r="D41" s="176"/>
      <c r="E41" s="176"/>
      <c r="F41" s="176"/>
      <c r="G41" s="176"/>
      <c r="H41" s="115">
        <v>0</v>
      </c>
      <c r="I41" s="115">
        <v>0</v>
      </c>
      <c r="J41" s="115">
        <v>0</v>
      </c>
      <c r="K41" s="115">
        <v>0</v>
      </c>
      <c r="L41" s="115">
        <v>0</v>
      </c>
      <c r="M41" s="115">
        <v>0</v>
      </c>
      <c r="N41" s="115">
        <v>0</v>
      </c>
      <c r="O41" s="115">
        <f t="shared" si="1"/>
        <v>0</v>
      </c>
    </row>
    <row r="42" spans="2:15" x14ac:dyDescent="0.25">
      <c r="C42" s="57">
        <f t="shared" ref="C42" si="2">SUM(C35:C41)</f>
        <v>1</v>
      </c>
      <c r="D42" s="57">
        <f>SUM(D35:D41)</f>
        <v>4</v>
      </c>
      <c r="E42" s="57">
        <f t="shared" ref="E42:N42" si="3">SUM(E35:E41)</f>
        <v>2</v>
      </c>
      <c r="F42" s="57">
        <f t="shared" si="3"/>
        <v>5</v>
      </c>
      <c r="G42" s="57">
        <f t="shared" si="3"/>
        <v>0</v>
      </c>
      <c r="H42" s="57">
        <f t="shared" si="3"/>
        <v>2</v>
      </c>
      <c r="I42" s="57">
        <f t="shared" si="3"/>
        <v>1</v>
      </c>
      <c r="J42" s="57">
        <f t="shared" si="3"/>
        <v>0</v>
      </c>
      <c r="K42" s="57">
        <f t="shared" si="3"/>
        <v>4</v>
      </c>
      <c r="L42" s="57">
        <f t="shared" si="3"/>
        <v>1</v>
      </c>
      <c r="M42" s="57">
        <f t="shared" si="3"/>
        <v>0</v>
      </c>
      <c r="N42" s="57">
        <f t="shared" si="3"/>
        <v>1</v>
      </c>
      <c r="O42" s="57">
        <f>SUM(O35:O41)</f>
        <v>21</v>
      </c>
    </row>
  </sheetData>
  <sheetProtection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FF00"/>
  </sheetPr>
  <dimension ref="A1:N1"/>
  <sheetViews>
    <sheetView zoomScale="85" zoomScaleNormal="85" workbookViewId="0">
      <selection activeCell="A2" sqref="A2"/>
    </sheetView>
  </sheetViews>
  <sheetFormatPr defaultRowHeight="12.75" x14ac:dyDescent="0.2"/>
  <cols>
    <col min="1" max="1" width="9.85546875" style="81" customWidth="1"/>
    <col min="2" max="3" width="10.5703125" style="81" bestFit="1" customWidth="1"/>
    <col min="4" max="4" width="10.85546875" style="81" customWidth="1"/>
    <col min="5" max="5" width="48.28515625" style="81" customWidth="1"/>
    <col min="6" max="6" width="13.85546875" style="81" customWidth="1"/>
    <col min="7" max="7" width="9.140625" style="81"/>
    <col min="8" max="8" width="14.28515625" style="81" customWidth="1"/>
    <col min="9" max="9" width="9.5703125" style="81" customWidth="1"/>
    <col min="10" max="10" width="11.28515625" style="81" customWidth="1"/>
    <col min="11" max="11" width="9.140625" style="81"/>
    <col min="12" max="13" width="31.85546875" style="81" customWidth="1"/>
    <col min="14" max="16384" width="9.140625" style="81"/>
  </cols>
  <sheetData>
    <row r="1" spans="1:14" s="169" customFormat="1" ht="25.5" x14ac:dyDescent="0.2">
      <c r="A1" s="168" t="s">
        <v>230</v>
      </c>
      <c r="B1" s="168"/>
      <c r="C1" s="168"/>
      <c r="D1" s="168"/>
      <c r="E1" s="168"/>
      <c r="F1" s="168"/>
      <c r="G1" s="168"/>
      <c r="H1" s="168"/>
      <c r="I1" s="168"/>
      <c r="J1" s="168"/>
      <c r="K1" s="168"/>
      <c r="L1" s="168"/>
      <c r="M1" s="168"/>
      <c r="N1" s="168"/>
    </row>
  </sheetData>
  <sheetProtection selectLockedCells="1" sort="0" selectUnlockedCell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00FF00"/>
  </sheetPr>
  <dimension ref="A1:K154"/>
  <sheetViews>
    <sheetView zoomScale="80" zoomScaleNormal="80" workbookViewId="0">
      <selection activeCell="L131" sqref="L131"/>
    </sheetView>
  </sheetViews>
  <sheetFormatPr defaultRowHeight="15" outlineLevelRow="1" x14ac:dyDescent="0.25"/>
  <cols>
    <col min="1" max="1" width="18.7109375" bestFit="1" customWidth="1"/>
    <col min="2" max="2" width="8.5703125" customWidth="1"/>
    <col min="10" max="10" width="10.85546875" bestFit="1" customWidth="1"/>
  </cols>
  <sheetData>
    <row r="1" spans="1:11" ht="34.5" customHeight="1" thickBot="1" x14ac:dyDescent="0.3">
      <c r="A1" s="106"/>
      <c r="B1" s="100" t="s">
        <v>57</v>
      </c>
      <c r="C1" s="101" t="s">
        <v>58</v>
      </c>
      <c r="D1" s="102" t="s">
        <v>59</v>
      </c>
      <c r="E1" s="103" t="s">
        <v>45</v>
      </c>
      <c r="F1" s="104" t="s">
        <v>60</v>
      </c>
      <c r="G1" s="105" t="s">
        <v>47</v>
      </c>
      <c r="J1" s="18"/>
      <c r="K1" s="18"/>
    </row>
    <row r="2" spans="1:11" hidden="1" outlineLevel="1" x14ac:dyDescent="0.25">
      <c r="A2" s="109" t="s">
        <v>61</v>
      </c>
      <c r="B2" s="108">
        <v>1</v>
      </c>
      <c r="C2" s="83">
        <v>1</v>
      </c>
      <c r="D2" s="136">
        <v>1</v>
      </c>
      <c r="E2" s="89">
        <v>0</v>
      </c>
      <c r="F2" s="90">
        <v>0</v>
      </c>
      <c r="G2" s="91">
        <v>0</v>
      </c>
      <c r="J2" s="18"/>
      <c r="K2" s="18"/>
    </row>
    <row r="3" spans="1:11" hidden="1" outlineLevel="1" x14ac:dyDescent="0.25">
      <c r="A3" s="110" t="s">
        <v>62</v>
      </c>
      <c r="B3" s="107">
        <v>7</v>
      </c>
      <c r="C3" s="85">
        <v>3</v>
      </c>
      <c r="D3" s="86">
        <v>7</v>
      </c>
      <c r="E3" s="93">
        <v>0</v>
      </c>
      <c r="F3" s="92">
        <v>0</v>
      </c>
      <c r="G3" s="94">
        <v>0</v>
      </c>
      <c r="J3" s="18"/>
      <c r="K3" s="18"/>
    </row>
    <row r="4" spans="1:11" hidden="1" outlineLevel="1" x14ac:dyDescent="0.25">
      <c r="A4" s="110" t="s">
        <v>63</v>
      </c>
      <c r="B4" s="107">
        <v>0</v>
      </c>
      <c r="C4" s="85">
        <v>0</v>
      </c>
      <c r="D4" s="92">
        <v>0</v>
      </c>
      <c r="E4" s="93">
        <v>0</v>
      </c>
      <c r="F4" s="92">
        <v>0</v>
      </c>
      <c r="G4" s="94">
        <v>0</v>
      </c>
      <c r="J4" s="18"/>
      <c r="K4" s="18"/>
    </row>
    <row r="5" spans="1:11" hidden="1" outlineLevel="1" x14ac:dyDescent="0.25">
      <c r="A5" s="110" t="s">
        <v>64</v>
      </c>
      <c r="B5" s="107">
        <v>2</v>
      </c>
      <c r="C5" s="85">
        <v>2</v>
      </c>
      <c r="D5" s="86">
        <v>2</v>
      </c>
      <c r="E5" s="93">
        <v>0</v>
      </c>
      <c r="F5" s="92">
        <v>0</v>
      </c>
      <c r="G5" s="94">
        <v>0</v>
      </c>
      <c r="J5" s="18"/>
      <c r="K5" s="18"/>
    </row>
    <row r="6" spans="1:11" hidden="1" outlineLevel="1" x14ac:dyDescent="0.25">
      <c r="A6" s="110" t="s">
        <v>65</v>
      </c>
      <c r="B6" s="107">
        <v>4</v>
      </c>
      <c r="C6" s="85">
        <v>3</v>
      </c>
      <c r="D6" s="86">
        <v>2</v>
      </c>
      <c r="E6" s="96">
        <v>2</v>
      </c>
      <c r="F6" s="92">
        <v>0</v>
      </c>
      <c r="G6" s="94">
        <v>0</v>
      </c>
      <c r="J6" s="18"/>
      <c r="K6" s="18"/>
    </row>
    <row r="7" spans="1:11" hidden="1" outlineLevel="1" x14ac:dyDescent="0.25">
      <c r="A7" s="110" t="s">
        <v>66</v>
      </c>
      <c r="B7" s="107">
        <v>2</v>
      </c>
      <c r="C7" s="85">
        <v>2</v>
      </c>
      <c r="D7" s="84">
        <v>1</v>
      </c>
      <c r="E7" s="87">
        <v>1</v>
      </c>
      <c r="F7" s="92">
        <v>0</v>
      </c>
      <c r="G7" s="94">
        <v>0</v>
      </c>
      <c r="J7" s="18"/>
      <c r="K7" s="18"/>
    </row>
    <row r="8" spans="1:11" hidden="1" outlineLevel="1" x14ac:dyDescent="0.25">
      <c r="A8" s="110" t="s">
        <v>67</v>
      </c>
      <c r="B8" s="107">
        <v>1</v>
      </c>
      <c r="C8" s="85">
        <v>1</v>
      </c>
      <c r="D8" s="92">
        <v>0</v>
      </c>
      <c r="E8" s="96">
        <v>1</v>
      </c>
      <c r="F8" s="92">
        <v>0</v>
      </c>
      <c r="G8" s="94">
        <v>0</v>
      </c>
      <c r="J8" s="18"/>
      <c r="K8" s="18"/>
    </row>
    <row r="9" spans="1:11" hidden="1" outlineLevel="1" x14ac:dyDescent="0.25">
      <c r="A9" s="110" t="s">
        <v>68</v>
      </c>
      <c r="B9" s="107">
        <v>3</v>
      </c>
      <c r="C9" s="85">
        <v>3</v>
      </c>
      <c r="D9" s="92">
        <v>0</v>
      </c>
      <c r="E9" s="96">
        <v>2</v>
      </c>
      <c r="F9" s="97">
        <v>1</v>
      </c>
      <c r="G9" s="94">
        <v>0</v>
      </c>
      <c r="J9" s="18"/>
      <c r="K9" s="18"/>
    </row>
    <row r="10" spans="1:11" hidden="1" outlineLevel="1" x14ac:dyDescent="0.25">
      <c r="A10" s="110" t="s">
        <v>69</v>
      </c>
      <c r="B10" s="107">
        <v>0</v>
      </c>
      <c r="C10" s="85">
        <v>0</v>
      </c>
      <c r="D10" s="92">
        <v>0</v>
      </c>
      <c r="E10" s="93">
        <v>0</v>
      </c>
      <c r="F10" s="95">
        <v>0</v>
      </c>
      <c r="G10" s="95">
        <v>0</v>
      </c>
      <c r="J10" s="18"/>
      <c r="K10" s="18"/>
    </row>
    <row r="11" spans="1:11" hidden="1" outlineLevel="1" x14ac:dyDescent="0.25">
      <c r="A11" s="110" t="s">
        <v>70</v>
      </c>
      <c r="B11" s="107">
        <v>1</v>
      </c>
      <c r="C11" s="85">
        <v>1</v>
      </c>
      <c r="D11" s="92">
        <v>0</v>
      </c>
      <c r="E11" s="96">
        <v>1</v>
      </c>
      <c r="F11" s="92">
        <v>0</v>
      </c>
      <c r="G11" s="94">
        <v>0</v>
      </c>
      <c r="J11" s="18"/>
      <c r="K11" s="18"/>
    </row>
    <row r="12" spans="1:11" hidden="1" outlineLevel="1" x14ac:dyDescent="0.25">
      <c r="A12" s="110" t="s">
        <v>71</v>
      </c>
      <c r="B12" s="107">
        <v>2</v>
      </c>
      <c r="C12" s="85">
        <v>2</v>
      </c>
      <c r="D12" s="84">
        <v>2</v>
      </c>
      <c r="E12" s="93">
        <v>0</v>
      </c>
      <c r="F12" s="92">
        <v>0</v>
      </c>
      <c r="G12" s="94">
        <v>0</v>
      </c>
      <c r="J12" s="18"/>
      <c r="K12" s="18"/>
    </row>
    <row r="13" spans="1:11" hidden="1" outlineLevel="1" x14ac:dyDescent="0.25">
      <c r="A13" s="110" t="s">
        <v>72</v>
      </c>
      <c r="B13" s="107">
        <v>2</v>
      </c>
      <c r="C13" s="85">
        <v>2</v>
      </c>
      <c r="D13" s="86">
        <v>1</v>
      </c>
      <c r="E13" s="96">
        <v>1</v>
      </c>
      <c r="F13" s="92">
        <v>0</v>
      </c>
      <c r="G13" s="94">
        <v>0</v>
      </c>
      <c r="J13" s="18"/>
      <c r="K13" s="18"/>
    </row>
    <row r="14" spans="1:11" hidden="1" outlineLevel="1" x14ac:dyDescent="0.25">
      <c r="A14" s="110" t="s">
        <v>73</v>
      </c>
      <c r="B14" s="107">
        <v>1</v>
      </c>
      <c r="C14" s="85">
        <v>1</v>
      </c>
      <c r="D14" s="86">
        <v>1</v>
      </c>
      <c r="E14" s="93">
        <v>0</v>
      </c>
      <c r="F14" s="92">
        <v>0</v>
      </c>
      <c r="G14" s="94">
        <v>0</v>
      </c>
      <c r="J14" s="18"/>
      <c r="K14" s="18"/>
    </row>
    <row r="15" spans="1:11" hidden="1" outlineLevel="1" x14ac:dyDescent="0.25">
      <c r="A15" s="110" t="s">
        <v>74</v>
      </c>
      <c r="B15" s="107">
        <v>1</v>
      </c>
      <c r="C15" s="85">
        <v>1</v>
      </c>
      <c r="D15" s="86">
        <v>1</v>
      </c>
      <c r="E15" s="93">
        <v>0</v>
      </c>
      <c r="F15" s="92">
        <v>0</v>
      </c>
      <c r="G15" s="94">
        <v>0</v>
      </c>
      <c r="J15" s="18"/>
      <c r="K15" s="18"/>
    </row>
    <row r="16" spans="1:11" hidden="1" outlineLevel="1" x14ac:dyDescent="0.25">
      <c r="A16" s="110" t="s">
        <v>75</v>
      </c>
      <c r="B16" s="94">
        <v>0</v>
      </c>
      <c r="C16" s="92">
        <v>0</v>
      </c>
      <c r="D16" s="92">
        <v>0</v>
      </c>
      <c r="E16" s="94">
        <v>0</v>
      </c>
      <c r="F16" s="92">
        <v>0</v>
      </c>
      <c r="G16" s="92">
        <v>0</v>
      </c>
      <c r="J16" s="18"/>
      <c r="K16" s="18"/>
    </row>
    <row r="17" spans="1:11" hidden="1" outlineLevel="1" x14ac:dyDescent="0.25">
      <c r="A17" s="110" t="s">
        <v>76</v>
      </c>
      <c r="B17" s="94">
        <v>0</v>
      </c>
      <c r="C17" s="92">
        <v>0</v>
      </c>
      <c r="D17" s="92">
        <v>0</v>
      </c>
      <c r="E17" s="94">
        <v>0</v>
      </c>
      <c r="F17" s="92">
        <v>0</v>
      </c>
      <c r="G17" s="92">
        <v>0</v>
      </c>
      <c r="J17" s="18"/>
      <c r="K17" s="18"/>
    </row>
    <row r="18" spans="1:11" hidden="1" outlineLevel="1" x14ac:dyDescent="0.25">
      <c r="A18" s="110" t="s">
        <v>77</v>
      </c>
      <c r="B18" s="107">
        <v>1</v>
      </c>
      <c r="C18" s="85">
        <v>1</v>
      </c>
      <c r="D18" s="86">
        <v>1</v>
      </c>
      <c r="E18" s="93">
        <v>0</v>
      </c>
      <c r="F18" s="92">
        <v>0</v>
      </c>
      <c r="G18" s="94">
        <v>0</v>
      </c>
      <c r="J18" s="18"/>
      <c r="K18" s="18"/>
    </row>
    <row r="19" spans="1:11" hidden="1" outlineLevel="1" x14ac:dyDescent="0.25">
      <c r="A19" s="110" t="s">
        <v>78</v>
      </c>
      <c r="B19" s="107">
        <v>1</v>
      </c>
      <c r="C19" s="85">
        <v>1</v>
      </c>
      <c r="D19" s="86">
        <v>1</v>
      </c>
      <c r="E19" s="93">
        <v>0</v>
      </c>
      <c r="F19" s="92">
        <v>0</v>
      </c>
      <c r="G19" s="94">
        <v>0</v>
      </c>
      <c r="J19" s="18"/>
      <c r="K19" s="18"/>
    </row>
    <row r="20" spans="1:11" hidden="1" outlineLevel="1" x14ac:dyDescent="0.25">
      <c r="A20" s="110" t="s">
        <v>79</v>
      </c>
      <c r="B20" s="107">
        <v>1</v>
      </c>
      <c r="C20" s="85">
        <v>1</v>
      </c>
      <c r="D20" s="86">
        <v>1</v>
      </c>
      <c r="E20" s="93">
        <v>0</v>
      </c>
      <c r="F20" s="92">
        <v>0</v>
      </c>
      <c r="G20" s="94">
        <v>0</v>
      </c>
      <c r="J20" s="18"/>
      <c r="K20" s="18"/>
    </row>
    <row r="21" spans="1:11" hidden="1" outlineLevel="1" x14ac:dyDescent="0.25">
      <c r="A21" s="110" t="s">
        <v>80</v>
      </c>
      <c r="B21" s="107">
        <v>0</v>
      </c>
      <c r="C21" s="82">
        <v>0</v>
      </c>
      <c r="D21" s="82">
        <v>0</v>
      </c>
      <c r="E21" s="107">
        <v>0</v>
      </c>
      <c r="F21" s="82">
        <v>0</v>
      </c>
      <c r="G21" s="82">
        <v>0</v>
      </c>
      <c r="J21" s="18"/>
      <c r="K21" s="18"/>
    </row>
    <row r="22" spans="1:11" hidden="1" outlineLevel="1" x14ac:dyDescent="0.25">
      <c r="A22" s="110" t="s">
        <v>81</v>
      </c>
      <c r="B22" s="107">
        <v>0</v>
      </c>
      <c r="C22" s="85">
        <v>0</v>
      </c>
      <c r="D22" s="92">
        <v>0</v>
      </c>
      <c r="E22" s="93">
        <v>0</v>
      </c>
      <c r="F22" s="92">
        <v>0</v>
      </c>
      <c r="G22" s="94">
        <v>0</v>
      </c>
      <c r="J22" s="18"/>
      <c r="K22" s="18"/>
    </row>
    <row r="23" spans="1:11" hidden="1" outlineLevel="1" x14ac:dyDescent="0.25">
      <c r="A23" s="110" t="s">
        <v>82</v>
      </c>
      <c r="B23" s="107">
        <v>2</v>
      </c>
      <c r="C23" s="85">
        <v>2</v>
      </c>
      <c r="D23" s="86">
        <v>2</v>
      </c>
      <c r="E23" s="93">
        <v>0</v>
      </c>
      <c r="F23" s="92">
        <v>0</v>
      </c>
      <c r="G23" s="94">
        <v>0</v>
      </c>
      <c r="J23" s="18"/>
      <c r="K23" s="18"/>
    </row>
    <row r="24" spans="1:11" hidden="1" outlineLevel="1" x14ac:dyDescent="0.25">
      <c r="A24" s="110" t="s">
        <v>83</v>
      </c>
      <c r="B24" s="107">
        <v>1</v>
      </c>
      <c r="C24" s="82">
        <v>1</v>
      </c>
      <c r="D24" s="86">
        <v>1</v>
      </c>
      <c r="E24" s="93">
        <v>0</v>
      </c>
      <c r="F24" s="92">
        <v>0</v>
      </c>
      <c r="G24" s="94">
        <v>0</v>
      </c>
      <c r="J24" s="18"/>
      <c r="K24" s="18"/>
    </row>
    <row r="25" spans="1:11" hidden="1" outlineLevel="1" x14ac:dyDescent="0.25">
      <c r="A25" s="111" t="s">
        <v>84</v>
      </c>
      <c r="B25" s="94">
        <v>0</v>
      </c>
      <c r="C25" s="92">
        <v>0</v>
      </c>
      <c r="D25" s="92">
        <v>0</v>
      </c>
      <c r="E25" s="94">
        <v>0</v>
      </c>
      <c r="F25" s="92">
        <v>0</v>
      </c>
      <c r="G25" s="92">
        <v>0</v>
      </c>
      <c r="J25" s="18"/>
      <c r="K25" s="18"/>
    </row>
    <row r="26" spans="1:11" hidden="1" outlineLevel="1" x14ac:dyDescent="0.25">
      <c r="A26" s="111" t="s">
        <v>85</v>
      </c>
      <c r="B26" s="107">
        <v>1</v>
      </c>
      <c r="C26" s="85">
        <v>1</v>
      </c>
      <c r="D26" s="86">
        <v>1</v>
      </c>
      <c r="E26" s="94">
        <v>0</v>
      </c>
      <c r="F26" s="92">
        <v>0</v>
      </c>
      <c r="G26" s="92">
        <v>0</v>
      </c>
      <c r="J26" s="18"/>
      <c r="K26" s="18"/>
    </row>
    <row r="27" spans="1:11" hidden="1" outlineLevel="1" x14ac:dyDescent="0.25">
      <c r="A27" s="111" t="s">
        <v>86</v>
      </c>
      <c r="B27" s="107">
        <v>1</v>
      </c>
      <c r="C27" s="85">
        <v>1</v>
      </c>
      <c r="D27" s="86">
        <v>1</v>
      </c>
      <c r="E27" s="94">
        <v>0</v>
      </c>
      <c r="F27" s="92">
        <v>0</v>
      </c>
      <c r="G27" s="92">
        <v>0</v>
      </c>
      <c r="J27" s="18"/>
      <c r="K27" s="18"/>
    </row>
    <row r="28" spans="1:11" hidden="1" outlineLevel="1" x14ac:dyDescent="0.25">
      <c r="A28" s="111" t="s">
        <v>87</v>
      </c>
      <c r="B28" s="94">
        <v>0</v>
      </c>
      <c r="C28" s="92">
        <v>0</v>
      </c>
      <c r="D28" s="92">
        <v>0</v>
      </c>
      <c r="E28" s="94">
        <v>0</v>
      </c>
      <c r="F28" s="92">
        <v>0</v>
      </c>
      <c r="G28" s="92">
        <v>0</v>
      </c>
      <c r="J28" s="18"/>
      <c r="K28" s="18"/>
    </row>
    <row r="29" spans="1:11" hidden="1" outlineLevel="1" x14ac:dyDescent="0.25">
      <c r="A29" s="111" t="s">
        <v>88</v>
      </c>
      <c r="B29" s="107">
        <v>1</v>
      </c>
      <c r="C29" s="85">
        <v>1</v>
      </c>
      <c r="D29" s="86">
        <v>1</v>
      </c>
      <c r="E29" s="94">
        <v>0</v>
      </c>
      <c r="F29" s="92">
        <v>0</v>
      </c>
      <c r="G29" s="92">
        <v>0</v>
      </c>
      <c r="J29" s="18"/>
      <c r="K29" s="18"/>
    </row>
    <row r="30" spans="1:11" hidden="1" outlineLevel="1" x14ac:dyDescent="0.25">
      <c r="A30" s="111" t="s">
        <v>89</v>
      </c>
      <c r="B30" s="107">
        <v>1</v>
      </c>
      <c r="C30" s="85">
        <v>1</v>
      </c>
      <c r="D30" s="86">
        <v>1</v>
      </c>
      <c r="E30" s="94">
        <v>0</v>
      </c>
      <c r="F30" s="92">
        <v>0</v>
      </c>
      <c r="G30" s="92">
        <v>0</v>
      </c>
      <c r="J30" s="18"/>
      <c r="K30" s="18"/>
    </row>
    <row r="31" spans="1:11" s="18" customFormat="1" hidden="1" outlineLevel="1" x14ac:dyDescent="0.25">
      <c r="A31" s="111" t="s">
        <v>92</v>
      </c>
      <c r="B31" s="107">
        <v>0</v>
      </c>
      <c r="C31" s="85">
        <v>0</v>
      </c>
      <c r="D31" s="92">
        <v>0</v>
      </c>
      <c r="E31" s="94">
        <v>0</v>
      </c>
      <c r="F31" s="92">
        <v>0</v>
      </c>
      <c r="G31" s="92">
        <v>0</v>
      </c>
    </row>
    <row r="32" spans="1:11" s="18" customFormat="1" hidden="1" outlineLevel="1" x14ac:dyDescent="0.25">
      <c r="A32" s="111" t="s">
        <v>93</v>
      </c>
      <c r="B32" s="107">
        <v>2</v>
      </c>
      <c r="C32" s="85">
        <v>2</v>
      </c>
      <c r="D32" s="86">
        <v>1</v>
      </c>
      <c r="E32" s="96">
        <v>1</v>
      </c>
      <c r="F32" s="92">
        <v>0</v>
      </c>
      <c r="G32" s="92">
        <v>0</v>
      </c>
    </row>
    <row r="33" spans="1:7" s="18" customFormat="1" hidden="1" outlineLevel="1" x14ac:dyDescent="0.25">
      <c r="A33" s="111" t="s">
        <v>94</v>
      </c>
      <c r="B33" s="107">
        <v>2</v>
      </c>
      <c r="C33" s="85">
        <v>2</v>
      </c>
      <c r="D33" s="86">
        <v>1</v>
      </c>
      <c r="E33" s="96">
        <v>1</v>
      </c>
      <c r="F33" s="92">
        <v>0</v>
      </c>
      <c r="G33" s="92">
        <v>0</v>
      </c>
    </row>
    <row r="34" spans="1:7" s="18" customFormat="1" hidden="1" outlineLevel="1" x14ac:dyDescent="0.25">
      <c r="A34" s="111" t="s">
        <v>95</v>
      </c>
      <c r="B34" s="107">
        <v>0</v>
      </c>
      <c r="C34" s="85">
        <v>0</v>
      </c>
      <c r="D34" s="92">
        <v>0</v>
      </c>
      <c r="E34" s="94">
        <v>0</v>
      </c>
      <c r="F34" s="92">
        <v>0</v>
      </c>
      <c r="G34" s="92">
        <v>0</v>
      </c>
    </row>
    <row r="35" spans="1:7" s="18" customFormat="1" hidden="1" outlineLevel="1" x14ac:dyDescent="0.25">
      <c r="A35" s="111" t="s">
        <v>96</v>
      </c>
      <c r="B35" s="107">
        <v>1</v>
      </c>
      <c r="C35" s="85">
        <v>1</v>
      </c>
      <c r="D35" s="86">
        <v>1</v>
      </c>
      <c r="E35" s="94">
        <v>0</v>
      </c>
      <c r="F35" s="92">
        <v>0</v>
      </c>
      <c r="G35" s="92">
        <v>0</v>
      </c>
    </row>
    <row r="36" spans="1:7" s="18" customFormat="1" hidden="1" outlineLevel="1" x14ac:dyDescent="0.25">
      <c r="A36" s="111" t="s">
        <v>104</v>
      </c>
      <c r="B36" s="107">
        <v>4</v>
      </c>
      <c r="C36" s="85">
        <v>3</v>
      </c>
      <c r="D36" s="86">
        <v>4</v>
      </c>
      <c r="E36" s="94">
        <v>0</v>
      </c>
      <c r="F36" s="92">
        <v>0</v>
      </c>
      <c r="G36" s="92">
        <v>0</v>
      </c>
    </row>
    <row r="37" spans="1:7" s="18" customFormat="1" hidden="1" outlineLevel="1" x14ac:dyDescent="0.25">
      <c r="A37" s="111" t="s">
        <v>107</v>
      </c>
      <c r="B37" s="107">
        <v>0</v>
      </c>
      <c r="C37" s="85">
        <v>0</v>
      </c>
      <c r="D37" s="92">
        <v>0</v>
      </c>
      <c r="E37" s="93">
        <v>0</v>
      </c>
      <c r="F37" s="92">
        <v>0</v>
      </c>
      <c r="G37" s="92">
        <v>0</v>
      </c>
    </row>
    <row r="38" spans="1:7" s="18" customFormat="1" hidden="1" outlineLevel="1" x14ac:dyDescent="0.25">
      <c r="A38" s="111" t="s">
        <v>108</v>
      </c>
      <c r="B38" s="107">
        <v>0</v>
      </c>
      <c r="C38" s="85">
        <v>0</v>
      </c>
      <c r="D38" s="92">
        <v>0</v>
      </c>
      <c r="E38" s="93">
        <v>0</v>
      </c>
      <c r="F38" s="92">
        <v>0</v>
      </c>
      <c r="G38" s="92">
        <v>0</v>
      </c>
    </row>
    <row r="39" spans="1:7" s="18" customFormat="1" hidden="1" outlineLevel="1" x14ac:dyDescent="0.25">
      <c r="A39" s="111" t="s">
        <v>109</v>
      </c>
      <c r="B39" s="107">
        <v>2</v>
      </c>
      <c r="C39" s="85">
        <v>2</v>
      </c>
      <c r="D39" s="86">
        <v>1</v>
      </c>
      <c r="E39" s="96">
        <v>1</v>
      </c>
      <c r="F39" s="92">
        <v>0</v>
      </c>
      <c r="G39" s="92">
        <v>0</v>
      </c>
    </row>
    <row r="40" spans="1:7" s="18" customFormat="1" hidden="1" outlineLevel="1" x14ac:dyDescent="0.25">
      <c r="A40" s="111" t="s">
        <v>110</v>
      </c>
      <c r="B40" s="107">
        <v>2</v>
      </c>
      <c r="C40" s="85">
        <v>2</v>
      </c>
      <c r="D40" s="86">
        <v>1</v>
      </c>
      <c r="E40" s="96">
        <v>1</v>
      </c>
      <c r="F40" s="92">
        <v>0</v>
      </c>
      <c r="G40" s="92">
        <v>0</v>
      </c>
    </row>
    <row r="41" spans="1:7" s="18" customFormat="1" hidden="1" outlineLevel="1" x14ac:dyDescent="0.25">
      <c r="A41" s="111" t="s">
        <v>111</v>
      </c>
      <c r="B41" s="107">
        <v>0</v>
      </c>
      <c r="C41" s="85">
        <v>0</v>
      </c>
      <c r="D41" s="92">
        <v>0</v>
      </c>
      <c r="E41" s="93">
        <v>0</v>
      </c>
      <c r="F41" s="92">
        <v>0</v>
      </c>
      <c r="G41" s="92">
        <v>0</v>
      </c>
    </row>
    <row r="42" spans="1:7" s="18" customFormat="1" hidden="1" outlineLevel="1" x14ac:dyDescent="0.25">
      <c r="A42" s="111" t="s">
        <v>112</v>
      </c>
      <c r="B42" s="107">
        <v>0</v>
      </c>
      <c r="C42" s="85">
        <v>0</v>
      </c>
      <c r="D42" s="92">
        <v>0</v>
      </c>
      <c r="E42" s="93">
        <v>0</v>
      </c>
      <c r="F42" s="92">
        <v>0</v>
      </c>
      <c r="G42" s="92">
        <v>0</v>
      </c>
    </row>
    <row r="43" spans="1:7" s="18" customFormat="1" hidden="1" outlineLevel="1" x14ac:dyDescent="0.25">
      <c r="A43" s="111" t="s">
        <v>113</v>
      </c>
      <c r="B43" s="107">
        <v>1</v>
      </c>
      <c r="C43" s="85">
        <v>1</v>
      </c>
      <c r="D43" s="92">
        <v>0</v>
      </c>
      <c r="E43" s="96">
        <v>1</v>
      </c>
      <c r="F43" s="92">
        <v>0</v>
      </c>
      <c r="G43" s="94">
        <v>0</v>
      </c>
    </row>
    <row r="44" spans="1:7" s="18" customFormat="1" hidden="1" outlineLevel="1" x14ac:dyDescent="0.25">
      <c r="A44" s="111" t="s">
        <v>114</v>
      </c>
      <c r="B44" s="107">
        <v>1</v>
      </c>
      <c r="C44" s="85">
        <v>1</v>
      </c>
      <c r="D44" s="86">
        <v>1</v>
      </c>
      <c r="E44" s="94">
        <v>0</v>
      </c>
      <c r="F44" s="92">
        <v>0</v>
      </c>
      <c r="G44" s="92">
        <v>0</v>
      </c>
    </row>
    <row r="45" spans="1:7" s="18" customFormat="1" hidden="1" outlineLevel="1" x14ac:dyDescent="0.25">
      <c r="A45" s="111" t="s">
        <v>115</v>
      </c>
      <c r="B45" s="107">
        <v>3</v>
      </c>
      <c r="C45" s="85">
        <v>3</v>
      </c>
      <c r="D45" s="86">
        <v>3</v>
      </c>
      <c r="E45" s="94">
        <v>0</v>
      </c>
      <c r="F45" s="92">
        <v>0</v>
      </c>
      <c r="G45" s="92">
        <v>0</v>
      </c>
    </row>
    <row r="46" spans="1:7" s="18" customFormat="1" hidden="1" outlineLevel="1" x14ac:dyDescent="0.25">
      <c r="A46" s="111" t="s">
        <v>116</v>
      </c>
      <c r="B46" s="107">
        <v>2</v>
      </c>
      <c r="C46" s="85">
        <v>2</v>
      </c>
      <c r="D46" s="86">
        <v>1</v>
      </c>
      <c r="E46" s="94">
        <v>0</v>
      </c>
      <c r="F46" s="97">
        <v>1</v>
      </c>
      <c r="G46" s="92">
        <v>0</v>
      </c>
    </row>
    <row r="47" spans="1:7" s="18" customFormat="1" hidden="1" outlineLevel="1" x14ac:dyDescent="0.25">
      <c r="A47" s="111" t="s">
        <v>117</v>
      </c>
      <c r="B47" s="107">
        <v>0</v>
      </c>
      <c r="C47" s="85">
        <v>0</v>
      </c>
      <c r="D47" s="92">
        <v>0</v>
      </c>
      <c r="E47" s="93">
        <v>0</v>
      </c>
      <c r="F47" s="92">
        <v>0</v>
      </c>
      <c r="G47" s="92">
        <v>0</v>
      </c>
    </row>
    <row r="48" spans="1:7" s="18" customFormat="1" hidden="1" outlineLevel="1" x14ac:dyDescent="0.25">
      <c r="A48" s="111" t="s">
        <v>118</v>
      </c>
      <c r="B48" s="107">
        <v>2</v>
      </c>
      <c r="C48" s="85">
        <v>2</v>
      </c>
      <c r="D48" s="86">
        <v>2</v>
      </c>
      <c r="E48" s="93">
        <v>0</v>
      </c>
      <c r="F48" s="92">
        <v>0</v>
      </c>
      <c r="G48" s="92">
        <v>0</v>
      </c>
    </row>
    <row r="49" spans="1:7" s="18" customFormat="1" hidden="1" outlineLevel="1" x14ac:dyDescent="0.25">
      <c r="A49" s="111" t="s">
        <v>119</v>
      </c>
      <c r="B49" s="107">
        <v>1</v>
      </c>
      <c r="C49" s="85">
        <v>1</v>
      </c>
      <c r="D49" s="86">
        <v>1</v>
      </c>
      <c r="E49" s="94">
        <v>0</v>
      </c>
      <c r="F49" s="92">
        <v>0</v>
      </c>
      <c r="G49" s="92">
        <v>0</v>
      </c>
    </row>
    <row r="50" spans="1:7" s="18" customFormat="1" hidden="1" outlineLevel="1" x14ac:dyDescent="0.25">
      <c r="A50" s="111" t="s">
        <v>120</v>
      </c>
      <c r="B50" s="107">
        <v>1</v>
      </c>
      <c r="C50" s="85">
        <v>1</v>
      </c>
      <c r="D50" s="86">
        <v>1</v>
      </c>
      <c r="E50" s="94">
        <v>0</v>
      </c>
      <c r="F50" s="92">
        <v>0</v>
      </c>
      <c r="G50" s="92">
        <v>0</v>
      </c>
    </row>
    <row r="51" spans="1:7" s="18" customFormat="1" hidden="1" outlineLevel="1" x14ac:dyDescent="0.25">
      <c r="A51" s="111" t="s">
        <v>121</v>
      </c>
      <c r="B51" s="107">
        <v>0</v>
      </c>
      <c r="C51" s="85">
        <v>0</v>
      </c>
      <c r="D51" s="92">
        <v>0</v>
      </c>
      <c r="E51" s="93">
        <v>0</v>
      </c>
      <c r="F51" s="92">
        <v>0</v>
      </c>
      <c r="G51" s="92">
        <v>0</v>
      </c>
    </row>
    <row r="52" spans="1:7" s="18" customFormat="1" hidden="1" outlineLevel="1" x14ac:dyDescent="0.25">
      <c r="A52" s="111" t="s">
        <v>122</v>
      </c>
      <c r="B52" s="107">
        <v>1</v>
      </c>
      <c r="C52" s="85">
        <v>1</v>
      </c>
      <c r="D52" s="86">
        <v>1</v>
      </c>
      <c r="E52" s="94">
        <v>0</v>
      </c>
      <c r="F52" s="92">
        <v>0</v>
      </c>
      <c r="G52" s="92">
        <v>0</v>
      </c>
    </row>
    <row r="53" spans="1:7" s="18" customFormat="1" hidden="1" outlineLevel="1" x14ac:dyDescent="0.25">
      <c r="A53" s="111" t="s">
        <v>127</v>
      </c>
      <c r="B53" s="107">
        <v>0</v>
      </c>
      <c r="C53" s="85">
        <v>0</v>
      </c>
      <c r="D53" s="92">
        <v>0</v>
      </c>
      <c r="E53" s="93">
        <v>0</v>
      </c>
      <c r="F53" s="92">
        <v>0</v>
      </c>
      <c r="G53" s="92">
        <v>0</v>
      </c>
    </row>
    <row r="54" spans="1:7" s="18" customFormat="1" hidden="1" outlineLevel="1" x14ac:dyDescent="0.25">
      <c r="A54" s="111" t="s">
        <v>128</v>
      </c>
      <c r="B54" s="107">
        <v>1</v>
      </c>
      <c r="C54" s="107">
        <v>1</v>
      </c>
      <c r="D54" s="86">
        <v>1</v>
      </c>
      <c r="E54" s="94">
        <v>0</v>
      </c>
      <c r="F54" s="92">
        <v>0</v>
      </c>
      <c r="G54" s="92">
        <v>0</v>
      </c>
    </row>
    <row r="55" spans="1:7" s="18" customFormat="1" hidden="1" outlineLevel="1" x14ac:dyDescent="0.25">
      <c r="A55" s="111" t="s">
        <v>129</v>
      </c>
      <c r="B55" s="107">
        <v>3</v>
      </c>
      <c r="C55" s="107">
        <v>3</v>
      </c>
      <c r="D55" s="86">
        <v>2</v>
      </c>
      <c r="E55" s="96">
        <v>1</v>
      </c>
      <c r="F55" s="92">
        <v>0</v>
      </c>
      <c r="G55" s="92">
        <v>0</v>
      </c>
    </row>
    <row r="56" spans="1:7" s="18" customFormat="1" hidden="1" outlineLevel="1" x14ac:dyDescent="0.25">
      <c r="A56" s="111" t="s">
        <v>130</v>
      </c>
      <c r="B56" s="107">
        <v>0</v>
      </c>
      <c r="C56" s="107">
        <v>0</v>
      </c>
      <c r="D56" s="92">
        <v>0</v>
      </c>
      <c r="E56" s="93">
        <v>0</v>
      </c>
      <c r="F56" s="92">
        <v>0</v>
      </c>
      <c r="G56" s="92">
        <v>0</v>
      </c>
    </row>
    <row r="57" spans="1:7" s="18" customFormat="1" hidden="1" outlineLevel="1" x14ac:dyDescent="0.25">
      <c r="A57" s="111" t="s">
        <v>131</v>
      </c>
      <c r="B57" s="107">
        <v>1</v>
      </c>
      <c r="C57" s="107">
        <v>1</v>
      </c>
      <c r="D57" s="86">
        <v>1</v>
      </c>
      <c r="E57" s="94">
        <v>0</v>
      </c>
      <c r="F57" s="92">
        <v>0</v>
      </c>
      <c r="G57" s="92">
        <v>0</v>
      </c>
    </row>
    <row r="58" spans="1:7" s="18" customFormat="1" hidden="1" outlineLevel="1" x14ac:dyDescent="0.25">
      <c r="A58" s="111" t="s">
        <v>132</v>
      </c>
      <c r="B58" s="107">
        <v>3</v>
      </c>
      <c r="C58" s="107">
        <v>3</v>
      </c>
      <c r="D58" s="86">
        <v>1</v>
      </c>
      <c r="E58" s="96">
        <v>2</v>
      </c>
      <c r="F58" s="92">
        <v>0</v>
      </c>
      <c r="G58" s="92">
        <v>0</v>
      </c>
    </row>
    <row r="59" spans="1:7" s="18" customFormat="1" hidden="1" outlineLevel="1" x14ac:dyDescent="0.25">
      <c r="A59" s="112" t="s">
        <v>133</v>
      </c>
      <c r="B59" s="107">
        <v>1</v>
      </c>
      <c r="C59" s="107">
        <v>1</v>
      </c>
      <c r="D59" s="86">
        <v>1</v>
      </c>
      <c r="E59" s="94">
        <v>0</v>
      </c>
      <c r="F59" s="92">
        <v>0</v>
      </c>
      <c r="G59" s="92">
        <v>0</v>
      </c>
    </row>
    <row r="60" spans="1:7" s="18" customFormat="1" hidden="1" outlineLevel="1" x14ac:dyDescent="0.25">
      <c r="A60" s="112" t="s">
        <v>134</v>
      </c>
      <c r="B60" s="107">
        <v>2</v>
      </c>
      <c r="C60" s="107">
        <v>2</v>
      </c>
      <c r="D60" s="86">
        <v>1</v>
      </c>
      <c r="E60" s="94">
        <v>0</v>
      </c>
      <c r="F60" s="97">
        <v>1</v>
      </c>
      <c r="G60" s="92">
        <v>0</v>
      </c>
    </row>
    <row r="61" spans="1:7" s="18" customFormat="1" hidden="1" outlineLevel="1" x14ac:dyDescent="0.25">
      <c r="A61" s="112" t="s">
        <v>135</v>
      </c>
      <c r="B61" s="107">
        <v>0</v>
      </c>
      <c r="C61" s="107">
        <v>0</v>
      </c>
      <c r="D61" s="92">
        <v>0</v>
      </c>
      <c r="E61" s="93">
        <v>0</v>
      </c>
      <c r="F61" s="92">
        <v>0</v>
      </c>
      <c r="G61" s="92">
        <v>0</v>
      </c>
    </row>
    <row r="62" spans="1:7" s="18" customFormat="1" hidden="1" outlineLevel="1" x14ac:dyDescent="0.25">
      <c r="A62" s="112" t="s">
        <v>138</v>
      </c>
      <c r="B62" s="107">
        <v>2</v>
      </c>
      <c r="C62" s="107">
        <v>2</v>
      </c>
      <c r="D62" s="86">
        <v>2</v>
      </c>
      <c r="E62" s="93">
        <v>0</v>
      </c>
      <c r="F62" s="92">
        <v>0</v>
      </c>
      <c r="G62" s="92">
        <v>0</v>
      </c>
    </row>
    <row r="63" spans="1:7" s="18" customFormat="1" hidden="1" outlineLevel="1" x14ac:dyDescent="0.25">
      <c r="A63" s="112" t="s">
        <v>136</v>
      </c>
      <c r="B63" s="107">
        <v>1</v>
      </c>
      <c r="C63" s="107">
        <v>1</v>
      </c>
      <c r="D63" s="86">
        <v>1</v>
      </c>
      <c r="E63" s="94">
        <v>0</v>
      </c>
      <c r="F63" s="92">
        <v>0</v>
      </c>
      <c r="G63" s="92">
        <v>0</v>
      </c>
    </row>
    <row r="64" spans="1:7" s="18" customFormat="1" hidden="1" outlineLevel="1" x14ac:dyDescent="0.25">
      <c r="A64" s="112" t="s">
        <v>137</v>
      </c>
      <c r="B64" s="107">
        <v>0</v>
      </c>
      <c r="C64" s="107">
        <v>0</v>
      </c>
      <c r="D64" s="92">
        <v>0</v>
      </c>
      <c r="E64" s="93">
        <v>0</v>
      </c>
      <c r="F64" s="92">
        <v>0</v>
      </c>
      <c r="G64" s="92">
        <v>0</v>
      </c>
    </row>
    <row r="65" spans="1:7" s="18" customFormat="1" hidden="1" outlineLevel="1" x14ac:dyDescent="0.25">
      <c r="A65" s="112" t="s">
        <v>139</v>
      </c>
      <c r="B65" s="107">
        <v>0</v>
      </c>
      <c r="C65" s="107">
        <v>0</v>
      </c>
      <c r="D65" s="92">
        <v>0</v>
      </c>
      <c r="E65" s="93">
        <v>0</v>
      </c>
      <c r="F65" s="92">
        <v>0</v>
      </c>
      <c r="G65" s="92">
        <v>0</v>
      </c>
    </row>
    <row r="66" spans="1:7" s="18" customFormat="1" hidden="1" outlineLevel="1" x14ac:dyDescent="0.25">
      <c r="A66" s="112" t="s">
        <v>140</v>
      </c>
      <c r="B66" s="107">
        <v>0</v>
      </c>
      <c r="C66" s="107">
        <v>0</v>
      </c>
      <c r="D66" s="92">
        <v>0</v>
      </c>
      <c r="E66" s="93">
        <v>0</v>
      </c>
      <c r="F66" s="92">
        <v>0</v>
      </c>
      <c r="G66" s="92">
        <v>0</v>
      </c>
    </row>
    <row r="67" spans="1:7" s="18" customFormat="1" hidden="1" outlineLevel="1" x14ac:dyDescent="0.25">
      <c r="A67" s="112" t="s">
        <v>141</v>
      </c>
      <c r="B67" s="107">
        <v>0</v>
      </c>
      <c r="C67" s="107">
        <v>0</v>
      </c>
      <c r="D67" s="92">
        <v>0</v>
      </c>
      <c r="E67" s="93">
        <v>0</v>
      </c>
      <c r="F67" s="92">
        <v>0</v>
      </c>
      <c r="G67" s="92">
        <v>0</v>
      </c>
    </row>
    <row r="68" spans="1:7" s="18" customFormat="1" hidden="1" outlineLevel="1" x14ac:dyDescent="0.25">
      <c r="A68" s="112" t="s">
        <v>142</v>
      </c>
      <c r="B68" s="107">
        <v>0</v>
      </c>
      <c r="C68" s="107">
        <v>0</v>
      </c>
      <c r="D68" s="92">
        <v>0</v>
      </c>
      <c r="E68" s="93">
        <v>0</v>
      </c>
      <c r="F68" s="92">
        <v>0</v>
      </c>
      <c r="G68" s="92">
        <v>0</v>
      </c>
    </row>
    <row r="69" spans="1:7" s="18" customFormat="1" hidden="1" outlineLevel="1" x14ac:dyDescent="0.25">
      <c r="A69" s="112" t="s">
        <v>143</v>
      </c>
      <c r="B69" s="107">
        <v>0</v>
      </c>
      <c r="C69" s="107">
        <v>0</v>
      </c>
      <c r="D69" s="92">
        <v>0</v>
      </c>
      <c r="E69" s="93">
        <v>0</v>
      </c>
      <c r="F69" s="92">
        <v>0</v>
      </c>
      <c r="G69" s="92">
        <v>0</v>
      </c>
    </row>
    <row r="70" spans="1:7" s="18" customFormat="1" hidden="1" outlineLevel="1" x14ac:dyDescent="0.25">
      <c r="A70" s="112" t="s">
        <v>144</v>
      </c>
      <c r="B70" s="107">
        <v>2</v>
      </c>
      <c r="C70" s="107">
        <v>2</v>
      </c>
      <c r="D70" s="86">
        <v>1</v>
      </c>
      <c r="E70" s="96">
        <v>1</v>
      </c>
      <c r="F70" s="92">
        <v>0</v>
      </c>
      <c r="G70" s="92">
        <v>0</v>
      </c>
    </row>
    <row r="71" spans="1:7" s="18" customFormat="1" hidden="1" outlineLevel="1" x14ac:dyDescent="0.25">
      <c r="A71" s="112" t="s">
        <v>145</v>
      </c>
      <c r="B71" s="107">
        <v>1</v>
      </c>
      <c r="C71" s="107">
        <v>1</v>
      </c>
      <c r="D71" s="86">
        <v>1</v>
      </c>
      <c r="E71" s="93">
        <v>0</v>
      </c>
      <c r="F71" s="92">
        <v>0</v>
      </c>
      <c r="G71" s="92">
        <v>0</v>
      </c>
    </row>
    <row r="72" spans="1:7" s="18" customFormat="1" hidden="1" outlineLevel="1" x14ac:dyDescent="0.25">
      <c r="A72" s="112" t="s">
        <v>146</v>
      </c>
      <c r="B72" s="107">
        <v>0</v>
      </c>
      <c r="C72" s="107">
        <v>0</v>
      </c>
      <c r="D72" s="92">
        <v>0</v>
      </c>
      <c r="E72" s="93">
        <v>0</v>
      </c>
      <c r="F72" s="92">
        <v>0</v>
      </c>
      <c r="G72" s="92">
        <v>0</v>
      </c>
    </row>
    <row r="73" spans="1:7" s="18" customFormat="1" hidden="1" outlineLevel="1" x14ac:dyDescent="0.25">
      <c r="A73" s="112" t="s">
        <v>147</v>
      </c>
      <c r="B73" s="107">
        <v>0</v>
      </c>
      <c r="C73" s="107">
        <v>0</v>
      </c>
      <c r="D73" s="92">
        <v>0</v>
      </c>
      <c r="E73" s="93">
        <v>0</v>
      </c>
      <c r="F73" s="92">
        <v>0</v>
      </c>
      <c r="G73" s="92">
        <v>0</v>
      </c>
    </row>
    <row r="74" spans="1:7" s="18" customFormat="1" hidden="1" outlineLevel="1" x14ac:dyDescent="0.25">
      <c r="A74" s="112" t="s">
        <v>148</v>
      </c>
      <c r="B74" s="107">
        <v>0</v>
      </c>
      <c r="C74" s="107">
        <v>0</v>
      </c>
      <c r="D74" s="92">
        <v>0</v>
      </c>
      <c r="E74" s="93">
        <v>0</v>
      </c>
      <c r="F74" s="92">
        <v>0</v>
      </c>
      <c r="G74" s="92">
        <v>0</v>
      </c>
    </row>
    <row r="75" spans="1:7" s="18" customFormat="1" hidden="1" outlineLevel="1" x14ac:dyDescent="0.25">
      <c r="A75" s="112" t="s">
        <v>149</v>
      </c>
      <c r="B75" s="107">
        <v>0</v>
      </c>
      <c r="C75" s="107">
        <v>0</v>
      </c>
      <c r="D75" s="92">
        <v>0</v>
      </c>
      <c r="E75" s="93">
        <v>0</v>
      </c>
      <c r="F75" s="92">
        <v>0</v>
      </c>
      <c r="G75" s="92">
        <v>0</v>
      </c>
    </row>
    <row r="76" spans="1:7" s="18" customFormat="1" hidden="1" outlineLevel="1" x14ac:dyDescent="0.25">
      <c r="A76" s="112" t="s">
        <v>150</v>
      </c>
      <c r="B76" s="107">
        <v>1</v>
      </c>
      <c r="C76" s="107">
        <v>1</v>
      </c>
      <c r="D76" s="86">
        <v>1</v>
      </c>
      <c r="E76" s="93">
        <v>0</v>
      </c>
      <c r="F76" s="92">
        <v>0</v>
      </c>
      <c r="G76" s="92">
        <v>0</v>
      </c>
    </row>
    <row r="77" spans="1:7" s="18" customFormat="1" hidden="1" outlineLevel="1" x14ac:dyDescent="0.25">
      <c r="A77" s="112" t="s">
        <v>151</v>
      </c>
      <c r="B77" s="107">
        <v>3</v>
      </c>
      <c r="C77" s="107">
        <v>1</v>
      </c>
      <c r="D77" s="86">
        <v>3</v>
      </c>
      <c r="E77" s="93">
        <v>0</v>
      </c>
      <c r="F77" s="92">
        <v>0</v>
      </c>
      <c r="G77" s="92">
        <v>0</v>
      </c>
    </row>
    <row r="78" spans="1:7" s="18" customFormat="1" hidden="1" outlineLevel="1" x14ac:dyDescent="0.25">
      <c r="A78" s="112" t="s">
        <v>152</v>
      </c>
      <c r="B78" s="107">
        <v>0</v>
      </c>
      <c r="C78" s="107">
        <v>0</v>
      </c>
      <c r="D78" s="92">
        <v>0</v>
      </c>
      <c r="E78" s="93">
        <v>0</v>
      </c>
      <c r="F78" s="92">
        <v>0</v>
      </c>
      <c r="G78" s="92">
        <v>0</v>
      </c>
    </row>
    <row r="79" spans="1:7" s="18" customFormat="1" hidden="1" outlineLevel="1" x14ac:dyDescent="0.25">
      <c r="A79" s="112" t="s">
        <v>153</v>
      </c>
      <c r="B79" s="107">
        <v>0</v>
      </c>
      <c r="C79" s="107">
        <v>0</v>
      </c>
      <c r="D79" s="92">
        <v>0</v>
      </c>
      <c r="E79" s="93">
        <v>0</v>
      </c>
      <c r="F79" s="92">
        <v>0</v>
      </c>
      <c r="G79" s="92">
        <v>0</v>
      </c>
    </row>
    <row r="80" spans="1:7" s="18" customFormat="1" hidden="1" outlineLevel="1" x14ac:dyDescent="0.25">
      <c r="A80" s="112" t="s">
        <v>154</v>
      </c>
      <c r="B80" s="107">
        <v>0</v>
      </c>
      <c r="C80" s="107">
        <v>0</v>
      </c>
      <c r="D80" s="92">
        <v>0</v>
      </c>
      <c r="E80" s="93">
        <v>0</v>
      </c>
      <c r="F80" s="92">
        <v>0</v>
      </c>
      <c r="G80" s="92">
        <v>0</v>
      </c>
    </row>
    <row r="81" spans="1:7" s="18" customFormat="1" hidden="1" outlineLevel="1" x14ac:dyDescent="0.25">
      <c r="A81" s="112" t="s">
        <v>155</v>
      </c>
      <c r="B81" s="107">
        <v>0</v>
      </c>
      <c r="C81" s="107">
        <v>0</v>
      </c>
      <c r="D81" s="92">
        <v>0</v>
      </c>
      <c r="E81" s="93">
        <v>0</v>
      </c>
      <c r="F81" s="92">
        <v>0</v>
      </c>
      <c r="G81" s="92">
        <v>0</v>
      </c>
    </row>
    <row r="82" spans="1:7" s="18" customFormat="1" hidden="1" outlineLevel="1" x14ac:dyDescent="0.25">
      <c r="A82" s="112" t="s">
        <v>156</v>
      </c>
      <c r="B82" s="107">
        <v>0</v>
      </c>
      <c r="C82" s="107">
        <v>0</v>
      </c>
      <c r="D82" s="92">
        <v>0</v>
      </c>
      <c r="E82" s="93">
        <v>0</v>
      </c>
      <c r="F82" s="92">
        <v>0</v>
      </c>
      <c r="G82" s="92">
        <v>0</v>
      </c>
    </row>
    <row r="83" spans="1:7" s="18" customFormat="1" hidden="1" outlineLevel="1" x14ac:dyDescent="0.25">
      <c r="A83" s="112" t="s">
        <v>157</v>
      </c>
      <c r="B83" s="107">
        <v>0</v>
      </c>
      <c r="C83" s="107">
        <v>0</v>
      </c>
      <c r="D83" s="92">
        <v>0</v>
      </c>
      <c r="E83" s="93">
        <v>0</v>
      </c>
      <c r="F83" s="92">
        <v>0</v>
      </c>
      <c r="G83" s="92">
        <v>0</v>
      </c>
    </row>
    <row r="84" spans="1:7" s="18" customFormat="1" hidden="1" outlineLevel="1" x14ac:dyDescent="0.25">
      <c r="A84" s="112" t="s">
        <v>158</v>
      </c>
      <c r="B84" s="107">
        <v>0</v>
      </c>
      <c r="C84" s="107">
        <v>0</v>
      </c>
      <c r="D84" s="92">
        <v>0</v>
      </c>
      <c r="E84" s="93">
        <v>0</v>
      </c>
      <c r="F84" s="92">
        <v>0</v>
      </c>
      <c r="G84" s="92">
        <v>0</v>
      </c>
    </row>
    <row r="85" spans="1:7" s="18" customFormat="1" hidden="1" outlineLevel="1" x14ac:dyDescent="0.25">
      <c r="A85" s="112" t="s">
        <v>159</v>
      </c>
      <c r="B85" s="107">
        <v>1</v>
      </c>
      <c r="C85" s="107">
        <v>1</v>
      </c>
      <c r="D85" s="86">
        <v>1</v>
      </c>
      <c r="E85" s="93">
        <v>0</v>
      </c>
      <c r="F85" s="92">
        <v>0</v>
      </c>
      <c r="G85" s="92">
        <v>0</v>
      </c>
    </row>
    <row r="86" spans="1:7" s="18" customFormat="1" hidden="1" outlineLevel="1" x14ac:dyDescent="0.25">
      <c r="A86" s="112" t="s">
        <v>160</v>
      </c>
      <c r="B86" s="107">
        <v>0</v>
      </c>
      <c r="C86" s="107">
        <v>0</v>
      </c>
      <c r="D86" s="92">
        <v>0</v>
      </c>
      <c r="E86" s="93">
        <v>0</v>
      </c>
      <c r="F86" s="92">
        <v>0</v>
      </c>
      <c r="G86" s="92">
        <v>0</v>
      </c>
    </row>
    <row r="87" spans="1:7" s="18" customFormat="1" hidden="1" outlineLevel="1" x14ac:dyDescent="0.25">
      <c r="A87" s="112" t="s">
        <v>161</v>
      </c>
      <c r="B87" s="107">
        <v>0</v>
      </c>
      <c r="C87" s="107">
        <v>0</v>
      </c>
      <c r="D87" s="92">
        <v>0</v>
      </c>
      <c r="E87" s="93">
        <v>0</v>
      </c>
      <c r="F87" s="92">
        <v>0</v>
      </c>
      <c r="G87" s="92">
        <v>0</v>
      </c>
    </row>
    <row r="88" spans="1:7" s="18" customFormat="1" hidden="1" outlineLevel="1" x14ac:dyDescent="0.25">
      <c r="A88" s="112" t="s">
        <v>162</v>
      </c>
      <c r="B88" s="107">
        <v>1</v>
      </c>
      <c r="C88" s="107">
        <v>1</v>
      </c>
      <c r="D88" s="92">
        <v>0</v>
      </c>
      <c r="E88" s="93">
        <v>0</v>
      </c>
      <c r="F88" s="97">
        <v>1</v>
      </c>
      <c r="G88" s="92">
        <v>0</v>
      </c>
    </row>
    <row r="89" spans="1:7" s="18" customFormat="1" hidden="1" outlineLevel="1" x14ac:dyDescent="0.25">
      <c r="A89" s="112" t="s">
        <v>163</v>
      </c>
      <c r="B89" s="107">
        <v>0</v>
      </c>
      <c r="C89" s="107">
        <v>0</v>
      </c>
      <c r="D89" s="92">
        <v>0</v>
      </c>
      <c r="E89" s="93">
        <v>0</v>
      </c>
      <c r="F89" s="92">
        <v>0</v>
      </c>
      <c r="G89" s="92">
        <v>0</v>
      </c>
    </row>
    <row r="90" spans="1:7" s="18" customFormat="1" hidden="1" outlineLevel="1" x14ac:dyDescent="0.25">
      <c r="A90" s="112" t="s">
        <v>164</v>
      </c>
      <c r="B90" s="107">
        <v>0</v>
      </c>
      <c r="C90" s="107">
        <v>0</v>
      </c>
      <c r="D90" s="92">
        <v>0</v>
      </c>
      <c r="E90" s="93">
        <v>0</v>
      </c>
      <c r="F90" s="92">
        <v>0</v>
      </c>
      <c r="G90" s="92">
        <v>0</v>
      </c>
    </row>
    <row r="91" spans="1:7" s="18" customFormat="1" hidden="1" outlineLevel="1" x14ac:dyDescent="0.25">
      <c r="A91" s="112" t="s">
        <v>165</v>
      </c>
      <c r="B91" s="107">
        <v>0</v>
      </c>
      <c r="C91" s="107">
        <v>0</v>
      </c>
      <c r="D91" s="92">
        <v>0</v>
      </c>
      <c r="E91" s="93">
        <v>0</v>
      </c>
      <c r="F91" s="92">
        <v>0</v>
      </c>
      <c r="G91" s="92">
        <v>0</v>
      </c>
    </row>
    <row r="92" spans="1:7" s="18" customFormat="1" hidden="1" outlineLevel="1" x14ac:dyDescent="0.25">
      <c r="A92" s="112" t="s">
        <v>166</v>
      </c>
      <c r="B92" s="107">
        <v>0</v>
      </c>
      <c r="C92" s="107">
        <v>0</v>
      </c>
      <c r="D92" s="92">
        <v>0</v>
      </c>
      <c r="E92" s="93">
        <v>0</v>
      </c>
      <c r="F92" s="92">
        <v>0</v>
      </c>
      <c r="G92" s="92">
        <v>0</v>
      </c>
    </row>
    <row r="93" spans="1:7" s="18" customFormat="1" hidden="1" outlineLevel="1" x14ac:dyDescent="0.25">
      <c r="A93" s="112" t="s">
        <v>167</v>
      </c>
      <c r="B93" s="107">
        <v>1</v>
      </c>
      <c r="C93" s="107">
        <v>1</v>
      </c>
      <c r="D93" s="92">
        <v>0</v>
      </c>
      <c r="E93" s="96">
        <v>1</v>
      </c>
      <c r="F93" s="92">
        <v>0</v>
      </c>
      <c r="G93" s="92">
        <v>0</v>
      </c>
    </row>
    <row r="94" spans="1:7" s="18" customFormat="1" hidden="1" outlineLevel="1" x14ac:dyDescent="0.25">
      <c r="A94" s="112" t="s">
        <v>168</v>
      </c>
      <c r="B94" s="107">
        <v>1</v>
      </c>
      <c r="C94" s="107">
        <v>1</v>
      </c>
      <c r="D94" s="86">
        <v>1</v>
      </c>
      <c r="E94" s="93">
        <v>0</v>
      </c>
      <c r="F94" s="92">
        <v>0</v>
      </c>
      <c r="G94" s="92">
        <v>0</v>
      </c>
    </row>
    <row r="95" spans="1:7" s="18" customFormat="1" hidden="1" outlineLevel="1" x14ac:dyDescent="0.25">
      <c r="A95" s="112" t="s">
        <v>169</v>
      </c>
      <c r="B95" s="107">
        <v>0</v>
      </c>
      <c r="C95" s="107">
        <v>0</v>
      </c>
      <c r="D95" s="107">
        <v>0</v>
      </c>
      <c r="E95" s="93">
        <v>0</v>
      </c>
      <c r="F95" s="97">
        <v>1</v>
      </c>
      <c r="G95" s="92">
        <v>0</v>
      </c>
    </row>
    <row r="96" spans="1:7" s="18" customFormat="1" hidden="1" outlineLevel="1" x14ac:dyDescent="0.25">
      <c r="A96" s="112" t="s">
        <v>170</v>
      </c>
      <c r="B96" s="107">
        <v>0</v>
      </c>
      <c r="C96" s="107">
        <v>0</v>
      </c>
      <c r="D96" s="92">
        <v>0</v>
      </c>
      <c r="E96" s="93">
        <v>0</v>
      </c>
      <c r="F96" s="92">
        <v>0</v>
      </c>
      <c r="G96" s="92">
        <v>0</v>
      </c>
    </row>
    <row r="97" spans="1:7" s="18" customFormat="1" hidden="1" outlineLevel="1" x14ac:dyDescent="0.25">
      <c r="A97" s="112" t="s">
        <v>171</v>
      </c>
      <c r="B97" s="107">
        <v>0</v>
      </c>
      <c r="C97" s="107">
        <v>0</v>
      </c>
      <c r="D97" s="92">
        <v>0</v>
      </c>
      <c r="E97" s="93">
        <v>0</v>
      </c>
      <c r="F97" s="92">
        <v>0</v>
      </c>
      <c r="G97" s="92">
        <v>0</v>
      </c>
    </row>
    <row r="98" spans="1:7" s="18" customFormat="1" hidden="1" outlineLevel="1" x14ac:dyDescent="0.25">
      <c r="A98" s="112" t="s">
        <v>172</v>
      </c>
      <c r="B98" s="107">
        <v>0</v>
      </c>
      <c r="C98" s="107">
        <v>0</v>
      </c>
      <c r="D98" s="92">
        <v>0</v>
      </c>
      <c r="E98" s="93">
        <v>0</v>
      </c>
      <c r="F98" s="92">
        <v>0</v>
      </c>
      <c r="G98" s="92">
        <v>0</v>
      </c>
    </row>
    <row r="99" spans="1:7" s="18" customFormat="1" hidden="1" outlineLevel="1" x14ac:dyDescent="0.25">
      <c r="A99" s="112" t="s">
        <v>173</v>
      </c>
      <c r="B99" s="107">
        <v>0</v>
      </c>
      <c r="C99" s="107">
        <v>0</v>
      </c>
      <c r="D99" s="92">
        <v>0</v>
      </c>
      <c r="E99" s="93">
        <v>0</v>
      </c>
      <c r="F99" s="92">
        <v>0</v>
      </c>
      <c r="G99" s="92">
        <v>0</v>
      </c>
    </row>
    <row r="100" spans="1:7" s="18" customFormat="1" hidden="1" outlineLevel="1" x14ac:dyDescent="0.25">
      <c r="A100" s="112" t="s">
        <v>174</v>
      </c>
      <c r="B100" s="107">
        <v>1</v>
      </c>
      <c r="C100" s="107">
        <v>1</v>
      </c>
      <c r="D100" s="86">
        <v>1</v>
      </c>
      <c r="E100" s="93">
        <v>0</v>
      </c>
      <c r="F100" s="92">
        <v>0</v>
      </c>
      <c r="G100" s="92">
        <v>0</v>
      </c>
    </row>
    <row r="101" spans="1:7" s="18" customFormat="1" hidden="1" outlineLevel="1" x14ac:dyDescent="0.25">
      <c r="A101" s="112" t="s">
        <v>175</v>
      </c>
      <c r="B101" s="107">
        <v>2</v>
      </c>
      <c r="C101" s="107">
        <v>2</v>
      </c>
      <c r="D101" s="86">
        <v>2</v>
      </c>
      <c r="E101" s="93">
        <v>0</v>
      </c>
      <c r="F101" s="92">
        <v>0</v>
      </c>
      <c r="G101" s="92">
        <v>0</v>
      </c>
    </row>
    <row r="102" spans="1:7" s="18" customFormat="1" hidden="1" outlineLevel="1" x14ac:dyDescent="0.25">
      <c r="A102" s="112" t="s">
        <v>176</v>
      </c>
      <c r="B102" s="107">
        <v>0</v>
      </c>
      <c r="C102" s="107">
        <v>0</v>
      </c>
      <c r="D102" s="92">
        <v>0</v>
      </c>
      <c r="E102" s="93">
        <v>0</v>
      </c>
      <c r="F102" s="92">
        <v>0</v>
      </c>
      <c r="G102" s="92">
        <v>0</v>
      </c>
    </row>
    <row r="103" spans="1:7" s="18" customFormat="1" hidden="1" outlineLevel="1" x14ac:dyDescent="0.25">
      <c r="A103" s="112" t="s">
        <v>177</v>
      </c>
      <c r="B103" s="107">
        <v>0</v>
      </c>
      <c r="C103" s="107">
        <v>0</v>
      </c>
      <c r="D103" s="92">
        <v>0</v>
      </c>
      <c r="E103" s="93">
        <v>0</v>
      </c>
      <c r="F103" s="92">
        <v>0</v>
      </c>
      <c r="G103" s="92">
        <v>0</v>
      </c>
    </row>
    <row r="104" spans="1:7" s="18" customFormat="1" hidden="1" outlineLevel="1" x14ac:dyDescent="0.25">
      <c r="A104" s="112" t="s">
        <v>178</v>
      </c>
      <c r="B104" s="107">
        <v>1</v>
      </c>
      <c r="C104" s="107">
        <v>1</v>
      </c>
      <c r="D104" s="86">
        <v>1</v>
      </c>
      <c r="E104" s="93">
        <v>0</v>
      </c>
      <c r="F104" s="92">
        <v>0</v>
      </c>
      <c r="G104" s="92">
        <v>0</v>
      </c>
    </row>
    <row r="105" spans="1:7" s="18" customFormat="1" hidden="1" outlineLevel="1" x14ac:dyDescent="0.25">
      <c r="A105" s="112" t="s">
        <v>180</v>
      </c>
      <c r="B105" s="107">
        <v>0</v>
      </c>
      <c r="C105" s="107">
        <v>0</v>
      </c>
      <c r="D105" s="92">
        <v>0</v>
      </c>
      <c r="E105" s="93">
        <v>0</v>
      </c>
      <c r="F105" s="92">
        <v>0</v>
      </c>
      <c r="G105" s="92">
        <v>0</v>
      </c>
    </row>
    <row r="106" spans="1:7" s="18" customFormat="1" collapsed="1" x14ac:dyDescent="0.25">
      <c r="A106" s="151" t="s">
        <v>181</v>
      </c>
      <c r="B106" s="164"/>
      <c r="C106" s="164"/>
      <c r="D106" s="165"/>
      <c r="E106" s="166"/>
      <c r="F106" s="165"/>
      <c r="G106" s="165"/>
    </row>
    <row r="107" spans="1:7" s="18" customFormat="1" x14ac:dyDescent="0.25">
      <c r="A107" s="112" t="s">
        <v>182</v>
      </c>
      <c r="B107" s="164">
        <v>0</v>
      </c>
      <c r="C107" s="164"/>
      <c r="D107" s="165"/>
      <c r="E107" s="166"/>
      <c r="F107" s="165"/>
      <c r="G107" s="165"/>
    </row>
    <row r="108" spans="1:7" s="18" customFormat="1" x14ac:dyDescent="0.25">
      <c r="A108" s="112" t="s">
        <v>183</v>
      </c>
      <c r="B108" s="164"/>
      <c r="C108" s="164"/>
      <c r="D108" s="165"/>
      <c r="E108" s="166"/>
      <c r="F108" s="165"/>
      <c r="G108" s="165"/>
    </row>
    <row r="109" spans="1:7" s="18" customFormat="1" x14ac:dyDescent="0.25">
      <c r="A109" s="112" t="s">
        <v>184</v>
      </c>
      <c r="B109" s="164"/>
      <c r="C109" s="164"/>
      <c r="D109" s="165"/>
      <c r="E109" s="166"/>
      <c r="F109" s="165"/>
      <c r="G109" s="165"/>
    </row>
    <row r="110" spans="1:7" s="18" customFormat="1" x14ac:dyDescent="0.25">
      <c r="A110" s="112" t="s">
        <v>188</v>
      </c>
      <c r="B110" s="164"/>
      <c r="C110" s="164"/>
      <c r="D110" s="165"/>
      <c r="E110" s="166"/>
      <c r="F110" s="165"/>
      <c r="G110" s="165"/>
    </row>
    <row r="111" spans="1:7" s="18" customFormat="1" x14ac:dyDescent="0.25">
      <c r="A111" s="112" t="s">
        <v>189</v>
      </c>
      <c r="B111" s="164"/>
      <c r="C111" s="164"/>
      <c r="D111" s="165"/>
      <c r="E111" s="166"/>
      <c r="F111" s="165"/>
      <c r="G111" s="165"/>
    </row>
    <row r="112" spans="1:7" s="18" customFormat="1" x14ac:dyDescent="0.25">
      <c r="A112" s="112" t="s">
        <v>216</v>
      </c>
      <c r="B112" s="164"/>
      <c r="C112" s="164"/>
      <c r="D112" s="165"/>
      <c r="E112" s="166"/>
      <c r="F112" s="165"/>
      <c r="G112" s="165"/>
    </row>
    <row r="113" spans="1:7" s="18" customFormat="1" x14ac:dyDescent="0.25">
      <c r="A113" s="112" t="s">
        <v>217</v>
      </c>
      <c r="B113" s="164"/>
      <c r="C113" s="164"/>
      <c r="D113" s="165"/>
      <c r="E113" s="166"/>
      <c r="F113" s="165"/>
      <c r="G113" s="165"/>
    </row>
    <row r="114" spans="1:7" s="18" customFormat="1" x14ac:dyDescent="0.25">
      <c r="A114" s="112" t="s">
        <v>218</v>
      </c>
      <c r="B114" s="164"/>
      <c r="C114" s="164"/>
      <c r="D114" s="165"/>
      <c r="E114" s="166"/>
      <c r="F114" s="165"/>
      <c r="G114" s="165"/>
    </row>
    <row r="115" spans="1:7" s="18" customFormat="1" x14ac:dyDescent="0.25">
      <c r="A115" s="112" t="s">
        <v>219</v>
      </c>
      <c r="B115" s="164"/>
      <c r="C115" s="164"/>
      <c r="D115" s="165"/>
      <c r="E115" s="166"/>
      <c r="F115" s="165"/>
      <c r="G115" s="165"/>
    </row>
    <row r="116" spans="1:7" s="18" customFormat="1" x14ac:dyDescent="0.25">
      <c r="A116" s="112" t="s">
        <v>220</v>
      </c>
      <c r="B116" s="164"/>
      <c r="C116" s="164"/>
      <c r="D116" s="165"/>
      <c r="E116" s="166"/>
      <c r="F116" s="165"/>
      <c r="G116" s="165"/>
    </row>
    <row r="117" spans="1:7" s="18" customFormat="1" x14ac:dyDescent="0.25">
      <c r="A117" s="112" t="s">
        <v>221</v>
      </c>
      <c r="B117" s="164"/>
      <c r="C117" s="164"/>
      <c r="D117" s="165"/>
      <c r="E117" s="166"/>
      <c r="F117" s="165"/>
      <c r="G117" s="165"/>
    </row>
    <row r="118" spans="1:7" s="18" customFormat="1" x14ac:dyDescent="0.25">
      <c r="A118" s="112" t="s">
        <v>222</v>
      </c>
      <c r="B118" s="164"/>
      <c r="C118" s="164"/>
      <c r="D118" s="165"/>
      <c r="E118" s="166"/>
      <c r="F118" s="165"/>
      <c r="G118" s="165"/>
    </row>
    <row r="119" spans="1:7" s="18" customFormat="1" x14ac:dyDescent="0.25">
      <c r="A119" s="112" t="s">
        <v>223</v>
      </c>
      <c r="B119" s="164"/>
      <c r="C119" s="164"/>
      <c r="D119" s="165"/>
      <c r="E119" s="166"/>
      <c r="F119" s="165"/>
      <c r="G119" s="165"/>
    </row>
    <row r="120" spans="1:7" s="18" customFormat="1" x14ac:dyDescent="0.25">
      <c r="A120" s="112" t="s">
        <v>224</v>
      </c>
      <c r="B120" s="164"/>
      <c r="C120" s="164"/>
      <c r="D120" s="165"/>
      <c r="E120" s="166"/>
      <c r="F120" s="165"/>
      <c r="G120" s="165"/>
    </row>
    <row r="121" spans="1:7" s="18" customFormat="1" x14ac:dyDescent="0.25">
      <c r="A121" s="112" t="s">
        <v>225</v>
      </c>
      <c r="B121" s="164"/>
      <c r="C121" s="164"/>
      <c r="D121" s="165"/>
      <c r="E121" s="166"/>
      <c r="F121" s="165"/>
      <c r="G121" s="165"/>
    </row>
    <row r="122" spans="1:7" s="18" customFormat="1" x14ac:dyDescent="0.25">
      <c r="A122" s="112" t="s">
        <v>226</v>
      </c>
      <c r="B122" s="164"/>
      <c r="C122" s="164"/>
      <c r="D122" s="165"/>
      <c r="E122" s="166"/>
      <c r="F122" s="165"/>
      <c r="G122" s="165"/>
    </row>
    <row r="123" spans="1:7" s="18" customFormat="1" x14ac:dyDescent="0.25">
      <c r="A123" s="112" t="s">
        <v>227</v>
      </c>
      <c r="B123" s="160"/>
      <c r="C123" s="160"/>
      <c r="D123" s="161"/>
      <c r="E123" s="162"/>
      <c r="F123" s="161"/>
      <c r="G123" s="161"/>
    </row>
    <row r="124" spans="1:7" s="18" customFormat="1" x14ac:dyDescent="0.25">
      <c r="A124" s="112" t="s">
        <v>228</v>
      </c>
      <c r="B124" s="160"/>
      <c r="C124" s="160"/>
      <c r="D124" s="161"/>
      <c r="E124" s="162"/>
      <c r="F124" s="161"/>
      <c r="G124" s="161"/>
    </row>
    <row r="125" spans="1:7" s="18" customFormat="1" x14ac:dyDescent="0.25">
      <c r="A125" s="112" t="s">
        <v>229</v>
      </c>
      <c r="B125" s="160"/>
      <c r="C125" s="160"/>
      <c r="D125" s="161"/>
      <c r="E125" s="162"/>
      <c r="F125" s="161"/>
      <c r="G125" s="161"/>
    </row>
    <row r="126" spans="1:7" s="18" customFormat="1" x14ac:dyDescent="0.25">
      <c r="A126" s="112"/>
      <c r="B126" s="160"/>
      <c r="C126" s="160"/>
      <c r="D126" s="163"/>
      <c r="E126" s="162"/>
      <c r="F126" s="161"/>
      <c r="G126" s="161"/>
    </row>
    <row r="127" spans="1:7" s="18" customFormat="1" x14ac:dyDescent="0.25">
      <c r="A127" s="112"/>
      <c r="B127" s="107"/>
      <c r="C127" s="107"/>
      <c r="D127" s="130"/>
      <c r="E127" s="93"/>
      <c r="F127" s="92"/>
      <c r="G127" s="92"/>
    </row>
    <row r="128" spans="1:7" s="18" customFormat="1" x14ac:dyDescent="0.25">
      <c r="A128" s="112"/>
      <c r="B128" s="107"/>
      <c r="C128" s="107"/>
      <c r="D128" s="130"/>
      <c r="E128" s="93"/>
      <c r="F128" s="92"/>
      <c r="G128" s="92"/>
    </row>
    <row r="129" spans="1:11" s="18" customFormat="1" x14ac:dyDescent="0.25">
      <c r="A129" s="112"/>
      <c r="B129" s="107"/>
      <c r="C129" s="107"/>
      <c r="D129" s="130"/>
      <c r="E129" s="93"/>
      <c r="F129" s="92"/>
      <c r="G129" s="92"/>
    </row>
    <row r="130" spans="1:11" s="18" customFormat="1" x14ac:dyDescent="0.25">
      <c r="A130" s="112"/>
      <c r="B130" s="107"/>
      <c r="C130" s="107"/>
      <c r="D130" s="130"/>
      <c r="E130" s="93"/>
      <c r="F130" s="92"/>
      <c r="G130" s="92"/>
    </row>
    <row r="131" spans="1:11" s="18" customFormat="1" x14ac:dyDescent="0.25">
      <c r="A131" s="112"/>
      <c r="B131" s="107"/>
      <c r="C131" s="107"/>
      <c r="D131" s="130"/>
      <c r="E131" s="93"/>
      <c r="F131" s="92"/>
      <c r="G131" s="92"/>
    </row>
    <row r="132" spans="1:11" s="18" customFormat="1" x14ac:dyDescent="0.25">
      <c r="A132" s="112"/>
      <c r="B132" s="107"/>
      <c r="C132" s="107"/>
      <c r="D132" s="130"/>
      <c r="E132" s="93"/>
      <c r="F132" s="92"/>
      <c r="G132" s="92"/>
    </row>
    <row r="133" spans="1:11" s="18" customFormat="1" x14ac:dyDescent="0.25">
      <c r="A133" s="112"/>
      <c r="B133" s="107"/>
      <c r="C133" s="107"/>
      <c r="D133" s="130"/>
      <c r="E133" s="93"/>
      <c r="F133" s="92"/>
      <c r="G133" s="92"/>
    </row>
    <row r="134" spans="1:11" s="18" customFormat="1" x14ac:dyDescent="0.25">
      <c r="A134" s="112"/>
      <c r="B134" s="107"/>
      <c r="C134" s="107"/>
      <c r="D134" s="130"/>
      <c r="E134" s="93"/>
      <c r="F134" s="92"/>
      <c r="G134" s="92"/>
    </row>
    <row r="135" spans="1:11" s="18" customFormat="1" x14ac:dyDescent="0.25">
      <c r="A135" s="112"/>
      <c r="B135" s="107"/>
      <c r="C135" s="107"/>
      <c r="D135" s="130"/>
      <c r="E135" s="93"/>
      <c r="F135" s="92"/>
      <c r="G135" s="92"/>
    </row>
    <row r="136" spans="1:11" s="18" customFormat="1" x14ac:dyDescent="0.25">
      <c r="A136" s="112"/>
      <c r="B136" s="107"/>
      <c r="C136" s="107"/>
      <c r="D136" s="130"/>
      <c r="E136" s="93"/>
      <c r="F136" s="92"/>
      <c r="G136" s="92"/>
    </row>
    <row r="137" spans="1:11" s="18" customFormat="1" x14ac:dyDescent="0.25">
      <c r="A137" s="112"/>
      <c r="B137" s="107"/>
      <c r="C137" s="107"/>
      <c r="D137" s="130"/>
      <c r="E137" s="93"/>
      <c r="F137" s="92"/>
      <c r="G137" s="92"/>
    </row>
    <row r="138" spans="1:11" s="18" customFormat="1" x14ac:dyDescent="0.25">
      <c r="A138" s="112"/>
      <c r="B138" s="107"/>
      <c r="C138" s="107"/>
      <c r="D138" s="130"/>
      <c r="E138" s="93"/>
      <c r="F138" s="92"/>
      <c r="G138" s="92"/>
    </row>
    <row r="139" spans="1:11" s="18" customFormat="1" x14ac:dyDescent="0.25">
      <c r="A139" s="112"/>
      <c r="B139" s="107"/>
      <c r="C139" s="107"/>
      <c r="D139" s="130"/>
      <c r="E139" s="93"/>
      <c r="F139" s="92"/>
      <c r="G139" s="92"/>
    </row>
    <row r="140" spans="1:11" s="18" customFormat="1" outlineLevel="1" x14ac:dyDescent="0.25">
      <c r="A140" s="112"/>
      <c r="B140" s="107"/>
      <c r="C140" s="107"/>
      <c r="D140" s="130"/>
      <c r="E140" s="93"/>
      <c r="F140" s="92"/>
      <c r="G140" s="92"/>
    </row>
    <row r="141" spans="1:11" s="18" customFormat="1" outlineLevel="1" x14ac:dyDescent="0.25">
      <c r="A141" s="112"/>
      <c r="B141" s="107"/>
      <c r="C141" s="107"/>
      <c r="D141" s="130"/>
      <c r="E141" s="93"/>
      <c r="F141" s="92"/>
      <c r="G141" s="92"/>
    </row>
    <row r="142" spans="1:11" s="18" customFormat="1" outlineLevel="1" x14ac:dyDescent="0.25">
      <c r="A142" s="112"/>
      <c r="B142" s="107"/>
      <c r="C142" s="107"/>
      <c r="D142" s="130"/>
      <c r="E142" s="93"/>
      <c r="F142" s="92"/>
      <c r="G142" s="92"/>
    </row>
    <row r="143" spans="1:11" s="18" customFormat="1" ht="15.75" outlineLevel="1" thickBot="1" x14ac:dyDescent="0.3">
      <c r="A143" s="112"/>
      <c r="B143" s="107"/>
      <c r="C143" s="107"/>
      <c r="D143" s="132"/>
      <c r="E143" s="93"/>
      <c r="F143" s="92"/>
      <c r="G143" s="92"/>
    </row>
    <row r="144" spans="1:11" ht="15.75" thickBot="1" x14ac:dyDescent="0.3">
      <c r="A144" s="113" t="s">
        <v>185</v>
      </c>
      <c r="B144" s="88">
        <f>SUM(B106:B143)</f>
        <v>0</v>
      </c>
      <c r="C144" s="88">
        <f t="shared" ref="C144:G144" si="0">SUM(C106:C143)</f>
        <v>0</v>
      </c>
      <c r="D144" s="99">
        <f t="shared" si="0"/>
        <v>0</v>
      </c>
      <c r="E144" s="98">
        <f t="shared" si="0"/>
        <v>0</v>
      </c>
      <c r="F144" s="88">
        <f t="shared" si="0"/>
        <v>0</v>
      </c>
      <c r="G144" s="88">
        <f t="shared" si="0"/>
        <v>0</v>
      </c>
      <c r="J144" s="18"/>
      <c r="K144" s="18"/>
    </row>
    <row r="145" spans="10:11" x14ac:dyDescent="0.25">
      <c r="J145" s="18"/>
      <c r="K145" s="18"/>
    </row>
    <row r="146" spans="10:11" x14ac:dyDescent="0.25">
      <c r="J146" s="18"/>
      <c r="K146" s="18"/>
    </row>
    <row r="147" spans="10:11" x14ac:dyDescent="0.25">
      <c r="J147" s="18"/>
      <c r="K147" s="18"/>
    </row>
    <row r="148" spans="10:11" x14ac:dyDescent="0.25">
      <c r="J148" s="18"/>
      <c r="K148" s="18"/>
    </row>
    <row r="149" spans="10:11" x14ac:dyDescent="0.25">
      <c r="J149" s="18"/>
      <c r="K149" s="18"/>
    </row>
    <row r="150" spans="10:11" x14ac:dyDescent="0.25">
      <c r="J150" s="18"/>
      <c r="K150" s="18"/>
    </row>
    <row r="151" spans="10:11" x14ac:dyDescent="0.25">
      <c r="J151" s="18"/>
      <c r="K151" s="18"/>
    </row>
    <row r="152" spans="10:11" x14ac:dyDescent="0.25">
      <c r="J152" s="18"/>
      <c r="K152" s="18"/>
    </row>
    <row r="153" spans="10:11" x14ac:dyDescent="0.25">
      <c r="J153" s="18"/>
      <c r="K153" s="18"/>
    </row>
    <row r="154" spans="10:11" x14ac:dyDescent="0.25">
      <c r="J154" s="18"/>
      <c r="K154" s="18"/>
    </row>
  </sheetData>
  <sheetProtection selectLockedCells="1" selectUnlockedCells="1"/>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49"/>
  <sheetViews>
    <sheetView tabSelected="1" zoomScaleNormal="100" workbookViewId="0">
      <selection activeCell="Q41" sqref="Q41"/>
    </sheetView>
  </sheetViews>
  <sheetFormatPr defaultRowHeight="15" x14ac:dyDescent="0.25"/>
  <cols>
    <col min="1" max="1" width="9.5703125" style="189" customWidth="1"/>
    <col min="2" max="2" width="9.28515625" style="189" bestFit="1" customWidth="1"/>
    <col min="3" max="20" width="7.5703125" style="189" customWidth="1"/>
    <col min="21" max="16384" width="9.140625" style="189"/>
  </cols>
  <sheetData>
    <row r="1" spans="1:18" ht="14.1" customHeight="1" x14ac:dyDescent="0.25">
      <c r="A1" s="186"/>
      <c r="B1" s="187"/>
      <c r="C1" s="188" t="s">
        <v>240</v>
      </c>
      <c r="D1" s="188" t="s">
        <v>233</v>
      </c>
      <c r="E1" s="188" t="s">
        <v>234</v>
      </c>
      <c r="F1" s="188" t="s">
        <v>235</v>
      </c>
      <c r="G1" s="188" t="s">
        <v>236</v>
      </c>
      <c r="H1" s="188" t="s">
        <v>237</v>
      </c>
      <c r="I1" s="188" t="s">
        <v>241</v>
      </c>
      <c r="J1" s="189" t="s">
        <v>238</v>
      </c>
      <c r="K1" s="188" t="s">
        <v>239</v>
      </c>
      <c r="L1" s="188" t="s">
        <v>240</v>
      </c>
      <c r="M1" s="188" t="s">
        <v>233</v>
      </c>
      <c r="N1" s="188" t="s">
        <v>234</v>
      </c>
      <c r="O1" s="188" t="s">
        <v>235</v>
      </c>
      <c r="P1" s="188" t="s">
        <v>236</v>
      </c>
      <c r="Q1" s="188" t="s">
        <v>237</v>
      </c>
      <c r="R1" s="188" t="s">
        <v>241</v>
      </c>
    </row>
    <row r="2" spans="1:18" ht="14.1" customHeight="1" x14ac:dyDescent="0.25">
      <c r="A2" s="190">
        <v>43191</v>
      </c>
      <c r="B2" s="191">
        <v>7</v>
      </c>
      <c r="C2" s="192">
        <f t="shared" ref="C2:C37" ca="1" si="0">F2+2.66*O2</f>
        <v>30.241333333333337</v>
      </c>
      <c r="D2" s="192">
        <f t="shared" ref="D2:D37" ca="1" si="1">F2+(2/3)*2.66*O2</f>
        <v>22.43866666666667</v>
      </c>
      <c r="E2" s="192">
        <f t="shared" ref="E2:E37" ca="1" si="2">F2+(1/3)*2.66*O2</f>
        <v>14.636000000000001</v>
      </c>
      <c r="F2" s="192">
        <f>AVERAGE($B$2:$B$13)</f>
        <v>6.833333333333333</v>
      </c>
      <c r="G2" s="192">
        <f t="shared" ref="G2:G37" ca="1" si="3">F2-(1/3)*2.66*O2</f>
        <v>-0.96933333333333493</v>
      </c>
      <c r="H2" s="192">
        <f t="shared" ref="H2:H37" ca="1" si="4">F2-(2/3)*2.66*O2</f>
        <v>-8.772000000000002</v>
      </c>
      <c r="I2" s="192">
        <f t="shared" ref="I2:I37" ca="1" si="5">F2-2.66*O2</f>
        <v>-16.574666666666673</v>
      </c>
      <c r="J2" s="193">
        <f>B2</f>
        <v>7</v>
      </c>
      <c r="K2" s="192"/>
      <c r="L2" s="188"/>
      <c r="M2" s="188"/>
      <c r="N2" s="188"/>
      <c r="O2" s="188">
        <f t="shared" ref="O2:O37" ca="1" si="6">AVERAGE($K$2:$K$17)</f>
        <v>8.8000000000000007</v>
      </c>
      <c r="P2" s="188"/>
      <c r="Q2" s="188"/>
      <c r="R2" s="188"/>
    </row>
    <row r="3" spans="1:18" ht="14.1" customHeight="1" x14ac:dyDescent="0.25">
      <c r="A3" s="190">
        <v>43221</v>
      </c>
      <c r="B3" s="191">
        <v>7</v>
      </c>
      <c r="C3" s="194">
        <f t="shared" ca="1" si="0"/>
        <v>30.241333333333337</v>
      </c>
      <c r="D3" s="194">
        <f t="shared" ca="1" si="1"/>
        <v>22.43866666666667</v>
      </c>
      <c r="E3" s="194">
        <f t="shared" ca="1" si="2"/>
        <v>14.636000000000001</v>
      </c>
      <c r="F3" s="192">
        <f t="shared" ref="F3:F13" si="7">AVERAGE($B$2:$B$13)</f>
        <v>6.833333333333333</v>
      </c>
      <c r="G3" s="194">
        <f t="shared" ca="1" si="3"/>
        <v>-0.96933333333333493</v>
      </c>
      <c r="H3" s="194">
        <f t="shared" ca="1" si="4"/>
        <v>-8.772000000000002</v>
      </c>
      <c r="I3" s="194">
        <f t="shared" ca="1" si="5"/>
        <v>-16.574666666666673</v>
      </c>
      <c r="J3" s="195">
        <f t="shared" ref="J3:J37" ca="1" si="8">IF(ISBLANK(B3),OFFSET(J3,-1,0,1,1),B3)</f>
        <v>7</v>
      </c>
      <c r="K3" s="194">
        <f t="shared" ref="K3:K37" ca="1" si="9">IF(OR(OFFSET(K3,-1,-9,1,1)="",OFFSET(K3,0,-9,1,1)=""),"",IF(ISERROR(ABS(B3-OFFSET(K3,-1,-1,1,1))),"",ABS(B3-OFFSET(K3,-1,-1,1,1))))</f>
        <v>0</v>
      </c>
      <c r="L3" s="188">
        <f t="shared" ref="L3:L37" ca="1" si="10">3.267*O3</f>
        <v>28.749600000000001</v>
      </c>
      <c r="M3" s="188">
        <f t="shared" ref="M3:M37" ca="1" si="11">(2/3)*(L3-O3)+O3</f>
        <v>22.099733333333333</v>
      </c>
      <c r="N3" s="188">
        <f t="shared" ref="N3:N37" ca="1" si="12">(1/3)*(L3-O3)+O3</f>
        <v>15.449866666666667</v>
      </c>
      <c r="O3" s="188">
        <f t="shared" ca="1" si="6"/>
        <v>8.8000000000000007</v>
      </c>
      <c r="P3" s="188">
        <f t="shared" ref="P3:P37" ca="1" si="13">(MAX(O3-(1/3)*(L3-O3),0))</f>
        <v>2.1501333333333346</v>
      </c>
      <c r="Q3" s="188">
        <f t="shared" ref="Q3:Q37" ca="1" si="14">MAX(O3-(2/3)*(L3-O3),0)</f>
        <v>0</v>
      </c>
      <c r="R3" s="188">
        <v>0</v>
      </c>
    </row>
    <row r="4" spans="1:18" ht="14.1" customHeight="1" x14ac:dyDescent="0.25">
      <c r="A4" s="190">
        <v>43252</v>
      </c>
      <c r="B4" s="191">
        <v>2</v>
      </c>
      <c r="C4" s="194">
        <f t="shared" ca="1" si="0"/>
        <v>30.241333333333337</v>
      </c>
      <c r="D4" s="194">
        <f t="shared" ca="1" si="1"/>
        <v>22.43866666666667</v>
      </c>
      <c r="E4" s="194">
        <f t="shared" ca="1" si="2"/>
        <v>14.636000000000001</v>
      </c>
      <c r="F4" s="192">
        <f t="shared" si="7"/>
        <v>6.833333333333333</v>
      </c>
      <c r="G4" s="194">
        <f t="shared" ca="1" si="3"/>
        <v>-0.96933333333333493</v>
      </c>
      <c r="H4" s="194">
        <f t="shared" ca="1" si="4"/>
        <v>-8.772000000000002</v>
      </c>
      <c r="I4" s="194">
        <f t="shared" ca="1" si="5"/>
        <v>-16.574666666666673</v>
      </c>
      <c r="J4" s="195">
        <f t="shared" ca="1" si="8"/>
        <v>2</v>
      </c>
      <c r="K4" s="194">
        <f t="shared" ca="1" si="9"/>
        <v>5</v>
      </c>
      <c r="L4" s="188">
        <f t="shared" ca="1" si="10"/>
        <v>28.749600000000001</v>
      </c>
      <c r="M4" s="188">
        <f t="shared" ca="1" si="11"/>
        <v>22.099733333333333</v>
      </c>
      <c r="N4" s="188">
        <f t="shared" ca="1" si="12"/>
        <v>15.449866666666667</v>
      </c>
      <c r="O4" s="188">
        <f t="shared" ca="1" si="6"/>
        <v>8.8000000000000007</v>
      </c>
      <c r="P4" s="188">
        <f t="shared" ca="1" si="13"/>
        <v>2.1501333333333346</v>
      </c>
      <c r="Q4" s="188">
        <f t="shared" ca="1" si="14"/>
        <v>0</v>
      </c>
      <c r="R4" s="188">
        <v>0</v>
      </c>
    </row>
    <row r="5" spans="1:18" ht="14.1" customHeight="1" x14ac:dyDescent="0.25">
      <c r="A5" s="190">
        <v>43282</v>
      </c>
      <c r="B5" s="191">
        <v>3</v>
      </c>
      <c r="C5" s="194">
        <f t="shared" ca="1" si="0"/>
        <v>30.241333333333337</v>
      </c>
      <c r="D5" s="194">
        <f t="shared" ca="1" si="1"/>
        <v>22.43866666666667</v>
      </c>
      <c r="E5" s="194">
        <f t="shared" ca="1" si="2"/>
        <v>14.636000000000001</v>
      </c>
      <c r="F5" s="192">
        <f t="shared" si="7"/>
        <v>6.833333333333333</v>
      </c>
      <c r="G5" s="194">
        <f t="shared" ca="1" si="3"/>
        <v>-0.96933333333333493</v>
      </c>
      <c r="H5" s="194">
        <f t="shared" ca="1" si="4"/>
        <v>-8.772000000000002</v>
      </c>
      <c r="I5" s="194">
        <f t="shared" ca="1" si="5"/>
        <v>-16.574666666666673</v>
      </c>
      <c r="J5" s="195">
        <f t="shared" ca="1" si="8"/>
        <v>3</v>
      </c>
      <c r="K5" s="194">
        <f t="shared" ca="1" si="9"/>
        <v>1</v>
      </c>
      <c r="L5" s="188">
        <f t="shared" ca="1" si="10"/>
        <v>28.749600000000001</v>
      </c>
      <c r="M5" s="188">
        <f t="shared" ca="1" si="11"/>
        <v>22.099733333333333</v>
      </c>
      <c r="N5" s="188">
        <f t="shared" ca="1" si="12"/>
        <v>15.449866666666667</v>
      </c>
      <c r="O5" s="188">
        <f t="shared" ca="1" si="6"/>
        <v>8.8000000000000007</v>
      </c>
      <c r="P5" s="188">
        <f t="shared" ca="1" si="13"/>
        <v>2.1501333333333346</v>
      </c>
      <c r="Q5" s="188">
        <f t="shared" ca="1" si="14"/>
        <v>0</v>
      </c>
      <c r="R5" s="188">
        <v>0</v>
      </c>
    </row>
    <row r="6" spans="1:18" ht="14.1" customHeight="1" x14ac:dyDescent="0.25">
      <c r="A6" s="190">
        <v>43313</v>
      </c>
      <c r="B6" s="191">
        <v>9</v>
      </c>
      <c r="C6" s="194">
        <f t="shared" ca="1" si="0"/>
        <v>30.241333333333337</v>
      </c>
      <c r="D6" s="194">
        <f t="shared" ca="1" si="1"/>
        <v>22.43866666666667</v>
      </c>
      <c r="E6" s="194">
        <f t="shared" ca="1" si="2"/>
        <v>14.636000000000001</v>
      </c>
      <c r="F6" s="192">
        <f t="shared" si="7"/>
        <v>6.833333333333333</v>
      </c>
      <c r="G6" s="194">
        <f t="shared" ca="1" si="3"/>
        <v>-0.96933333333333493</v>
      </c>
      <c r="H6" s="194">
        <f t="shared" ca="1" si="4"/>
        <v>-8.772000000000002</v>
      </c>
      <c r="I6" s="194">
        <f t="shared" ca="1" si="5"/>
        <v>-16.574666666666673</v>
      </c>
      <c r="J6" s="195">
        <f t="shared" ca="1" si="8"/>
        <v>9</v>
      </c>
      <c r="K6" s="194">
        <f t="shared" ca="1" si="9"/>
        <v>6</v>
      </c>
      <c r="L6" s="188">
        <f t="shared" ca="1" si="10"/>
        <v>28.749600000000001</v>
      </c>
      <c r="M6" s="188">
        <f t="shared" ca="1" si="11"/>
        <v>22.099733333333333</v>
      </c>
      <c r="N6" s="188">
        <f t="shared" ca="1" si="12"/>
        <v>15.449866666666667</v>
      </c>
      <c r="O6" s="188">
        <f t="shared" ca="1" si="6"/>
        <v>8.8000000000000007</v>
      </c>
      <c r="P6" s="188">
        <f t="shared" ca="1" si="13"/>
        <v>2.1501333333333346</v>
      </c>
      <c r="Q6" s="188">
        <f t="shared" ca="1" si="14"/>
        <v>0</v>
      </c>
      <c r="R6" s="188">
        <v>0</v>
      </c>
    </row>
    <row r="7" spans="1:18" ht="14.1" customHeight="1" x14ac:dyDescent="0.25">
      <c r="A7" s="190">
        <v>43344</v>
      </c>
      <c r="B7" s="191">
        <v>7</v>
      </c>
      <c r="C7" s="194">
        <f t="shared" ca="1" si="0"/>
        <v>30.241333333333337</v>
      </c>
      <c r="D7" s="194">
        <f t="shared" ca="1" si="1"/>
        <v>22.43866666666667</v>
      </c>
      <c r="E7" s="194">
        <f t="shared" ca="1" si="2"/>
        <v>14.636000000000001</v>
      </c>
      <c r="F7" s="192">
        <f t="shared" si="7"/>
        <v>6.833333333333333</v>
      </c>
      <c r="G7" s="194">
        <f t="shared" ca="1" si="3"/>
        <v>-0.96933333333333493</v>
      </c>
      <c r="H7" s="194">
        <f t="shared" ca="1" si="4"/>
        <v>-8.772000000000002</v>
      </c>
      <c r="I7" s="194">
        <f t="shared" ca="1" si="5"/>
        <v>-16.574666666666673</v>
      </c>
      <c r="J7" s="195">
        <f t="shared" ca="1" si="8"/>
        <v>7</v>
      </c>
      <c r="K7" s="194">
        <f t="shared" ca="1" si="9"/>
        <v>2</v>
      </c>
      <c r="L7" s="188">
        <f t="shared" ca="1" si="10"/>
        <v>28.749600000000001</v>
      </c>
      <c r="M7" s="188">
        <f t="shared" ca="1" si="11"/>
        <v>22.099733333333333</v>
      </c>
      <c r="N7" s="188">
        <f t="shared" ca="1" si="12"/>
        <v>15.449866666666667</v>
      </c>
      <c r="O7" s="188">
        <f t="shared" ca="1" si="6"/>
        <v>8.8000000000000007</v>
      </c>
      <c r="P7" s="188">
        <f t="shared" ca="1" si="13"/>
        <v>2.1501333333333346</v>
      </c>
      <c r="Q7" s="188">
        <f t="shared" ca="1" si="14"/>
        <v>0</v>
      </c>
      <c r="R7" s="188">
        <v>0</v>
      </c>
    </row>
    <row r="8" spans="1:18" ht="14.1" customHeight="1" x14ac:dyDescent="0.25">
      <c r="A8" s="190">
        <v>43374</v>
      </c>
      <c r="B8" s="191">
        <v>6</v>
      </c>
      <c r="C8" s="194">
        <f t="shared" ca="1" si="0"/>
        <v>30.241333333333337</v>
      </c>
      <c r="D8" s="194">
        <f t="shared" ca="1" si="1"/>
        <v>22.43866666666667</v>
      </c>
      <c r="E8" s="194">
        <f t="shared" ca="1" si="2"/>
        <v>14.636000000000001</v>
      </c>
      <c r="F8" s="192">
        <f t="shared" si="7"/>
        <v>6.833333333333333</v>
      </c>
      <c r="G8" s="194">
        <f t="shared" ca="1" si="3"/>
        <v>-0.96933333333333493</v>
      </c>
      <c r="H8" s="194">
        <f t="shared" ca="1" si="4"/>
        <v>-8.772000000000002</v>
      </c>
      <c r="I8" s="194">
        <f t="shared" ca="1" si="5"/>
        <v>-16.574666666666673</v>
      </c>
      <c r="J8" s="195">
        <f t="shared" ca="1" si="8"/>
        <v>6</v>
      </c>
      <c r="K8" s="194">
        <f t="shared" ca="1" si="9"/>
        <v>1</v>
      </c>
      <c r="L8" s="188">
        <f t="shared" ca="1" si="10"/>
        <v>28.749600000000001</v>
      </c>
      <c r="M8" s="188">
        <f t="shared" ca="1" si="11"/>
        <v>22.099733333333333</v>
      </c>
      <c r="N8" s="188">
        <f t="shared" ca="1" si="12"/>
        <v>15.449866666666667</v>
      </c>
      <c r="O8" s="188">
        <f t="shared" ca="1" si="6"/>
        <v>8.8000000000000007</v>
      </c>
      <c r="P8" s="188">
        <f t="shared" ca="1" si="13"/>
        <v>2.1501333333333346</v>
      </c>
      <c r="Q8" s="188">
        <f t="shared" ca="1" si="14"/>
        <v>0</v>
      </c>
      <c r="R8" s="188">
        <v>0</v>
      </c>
    </row>
    <row r="9" spans="1:18" ht="14.1" customHeight="1" x14ac:dyDescent="0.25">
      <c r="A9" s="190">
        <v>43405</v>
      </c>
      <c r="B9" s="191">
        <v>0</v>
      </c>
      <c r="C9" s="194">
        <f t="shared" ca="1" si="0"/>
        <v>30.241333333333337</v>
      </c>
      <c r="D9" s="194">
        <f t="shared" ca="1" si="1"/>
        <v>22.43866666666667</v>
      </c>
      <c r="E9" s="194">
        <f t="shared" ca="1" si="2"/>
        <v>14.636000000000001</v>
      </c>
      <c r="F9" s="192">
        <f t="shared" si="7"/>
        <v>6.833333333333333</v>
      </c>
      <c r="G9" s="194">
        <f t="shared" ca="1" si="3"/>
        <v>-0.96933333333333493</v>
      </c>
      <c r="H9" s="194">
        <f t="shared" ca="1" si="4"/>
        <v>-8.772000000000002</v>
      </c>
      <c r="I9" s="194">
        <f t="shared" ca="1" si="5"/>
        <v>-16.574666666666673</v>
      </c>
      <c r="J9" s="195">
        <f t="shared" ca="1" si="8"/>
        <v>0</v>
      </c>
      <c r="K9" s="194">
        <f t="shared" ca="1" si="9"/>
        <v>6</v>
      </c>
      <c r="L9" s="188">
        <f t="shared" ca="1" si="10"/>
        <v>28.749600000000001</v>
      </c>
      <c r="M9" s="188">
        <f t="shared" ca="1" si="11"/>
        <v>22.099733333333333</v>
      </c>
      <c r="N9" s="188">
        <f t="shared" ca="1" si="12"/>
        <v>15.449866666666667</v>
      </c>
      <c r="O9" s="188">
        <f t="shared" ca="1" si="6"/>
        <v>8.8000000000000007</v>
      </c>
      <c r="P9" s="188">
        <f t="shared" ca="1" si="13"/>
        <v>2.1501333333333346</v>
      </c>
      <c r="Q9" s="188">
        <f t="shared" ca="1" si="14"/>
        <v>0</v>
      </c>
      <c r="R9" s="188">
        <v>0</v>
      </c>
    </row>
    <row r="10" spans="1:18" ht="14.1" customHeight="1" x14ac:dyDescent="0.25">
      <c r="A10" s="190">
        <v>43435</v>
      </c>
      <c r="B10" s="191">
        <v>0</v>
      </c>
      <c r="C10" s="194">
        <f t="shared" ca="1" si="0"/>
        <v>30.241333333333337</v>
      </c>
      <c r="D10" s="194">
        <f t="shared" ca="1" si="1"/>
        <v>22.43866666666667</v>
      </c>
      <c r="E10" s="194">
        <f t="shared" ca="1" si="2"/>
        <v>14.636000000000001</v>
      </c>
      <c r="F10" s="192">
        <f t="shared" si="7"/>
        <v>6.833333333333333</v>
      </c>
      <c r="G10" s="194">
        <f t="shared" ca="1" si="3"/>
        <v>-0.96933333333333493</v>
      </c>
      <c r="H10" s="194">
        <f t="shared" ca="1" si="4"/>
        <v>-8.772000000000002</v>
      </c>
      <c r="I10" s="194">
        <f t="shared" ca="1" si="5"/>
        <v>-16.574666666666673</v>
      </c>
      <c r="J10" s="195">
        <f t="shared" ca="1" si="8"/>
        <v>0</v>
      </c>
      <c r="K10" s="194">
        <f t="shared" ca="1" si="9"/>
        <v>0</v>
      </c>
      <c r="L10" s="188">
        <f t="shared" ca="1" si="10"/>
        <v>28.749600000000001</v>
      </c>
      <c r="M10" s="188">
        <f t="shared" ca="1" si="11"/>
        <v>22.099733333333333</v>
      </c>
      <c r="N10" s="188">
        <f t="shared" ca="1" si="12"/>
        <v>15.449866666666667</v>
      </c>
      <c r="O10" s="188">
        <f t="shared" ca="1" si="6"/>
        <v>8.8000000000000007</v>
      </c>
      <c r="P10" s="188">
        <f t="shared" ca="1" si="13"/>
        <v>2.1501333333333346</v>
      </c>
      <c r="Q10" s="188">
        <f t="shared" ca="1" si="14"/>
        <v>0</v>
      </c>
      <c r="R10" s="188">
        <v>0</v>
      </c>
    </row>
    <row r="11" spans="1:18" ht="14.1" customHeight="1" x14ac:dyDescent="0.25">
      <c r="A11" s="190">
        <v>43466</v>
      </c>
      <c r="B11" s="191">
        <v>26</v>
      </c>
      <c r="C11" s="192">
        <f t="shared" ca="1" si="0"/>
        <v>30.241333333333337</v>
      </c>
      <c r="D11" s="192">
        <f t="shared" ca="1" si="1"/>
        <v>22.43866666666667</v>
      </c>
      <c r="E11" s="192">
        <f t="shared" ca="1" si="2"/>
        <v>14.636000000000001</v>
      </c>
      <c r="F11" s="192">
        <f t="shared" si="7"/>
        <v>6.833333333333333</v>
      </c>
      <c r="G11" s="192">
        <f t="shared" ca="1" si="3"/>
        <v>-0.96933333333333493</v>
      </c>
      <c r="H11" s="192">
        <f t="shared" ca="1" si="4"/>
        <v>-8.772000000000002</v>
      </c>
      <c r="I11" s="192">
        <f t="shared" ca="1" si="5"/>
        <v>-16.574666666666673</v>
      </c>
      <c r="J11" s="193">
        <f t="shared" ca="1" si="8"/>
        <v>26</v>
      </c>
      <c r="K11" s="192">
        <f t="shared" ca="1" si="9"/>
        <v>26</v>
      </c>
      <c r="L11" s="188">
        <f t="shared" ca="1" si="10"/>
        <v>28.749600000000001</v>
      </c>
      <c r="M11" s="188">
        <f t="shared" ca="1" si="11"/>
        <v>22.099733333333333</v>
      </c>
      <c r="N11" s="188">
        <f t="shared" ca="1" si="12"/>
        <v>15.449866666666667</v>
      </c>
      <c r="O11" s="188">
        <f t="shared" ca="1" si="6"/>
        <v>8.8000000000000007</v>
      </c>
      <c r="P11" s="188">
        <f t="shared" ca="1" si="13"/>
        <v>2.1501333333333346</v>
      </c>
      <c r="Q11" s="188">
        <f t="shared" ca="1" si="14"/>
        <v>0</v>
      </c>
      <c r="R11" s="188">
        <v>0</v>
      </c>
    </row>
    <row r="12" spans="1:18" ht="14.1" customHeight="1" x14ac:dyDescent="0.25">
      <c r="A12" s="190">
        <v>43497</v>
      </c>
      <c r="B12" s="191">
        <v>10</v>
      </c>
      <c r="C12" s="192">
        <f t="shared" ca="1" si="0"/>
        <v>30.241333333333337</v>
      </c>
      <c r="D12" s="192">
        <f t="shared" ca="1" si="1"/>
        <v>22.43866666666667</v>
      </c>
      <c r="E12" s="192">
        <f t="shared" ca="1" si="2"/>
        <v>14.636000000000001</v>
      </c>
      <c r="F12" s="192">
        <f t="shared" si="7"/>
        <v>6.833333333333333</v>
      </c>
      <c r="G12" s="192">
        <f t="shared" ca="1" si="3"/>
        <v>-0.96933333333333493</v>
      </c>
      <c r="H12" s="192">
        <f t="shared" ca="1" si="4"/>
        <v>-8.772000000000002</v>
      </c>
      <c r="I12" s="192">
        <f t="shared" ca="1" si="5"/>
        <v>-16.574666666666673</v>
      </c>
      <c r="J12" s="193">
        <f t="shared" ca="1" si="8"/>
        <v>10</v>
      </c>
      <c r="K12" s="192">
        <f t="shared" ca="1" si="9"/>
        <v>16</v>
      </c>
      <c r="L12" s="188">
        <f t="shared" ca="1" si="10"/>
        <v>28.749600000000001</v>
      </c>
      <c r="M12" s="188">
        <f t="shared" ca="1" si="11"/>
        <v>22.099733333333333</v>
      </c>
      <c r="N12" s="188">
        <f t="shared" ca="1" si="12"/>
        <v>15.449866666666667</v>
      </c>
      <c r="O12" s="188">
        <f t="shared" ca="1" si="6"/>
        <v>8.8000000000000007</v>
      </c>
      <c r="P12" s="188">
        <f t="shared" ca="1" si="13"/>
        <v>2.1501333333333346</v>
      </c>
      <c r="Q12" s="188">
        <f t="shared" ca="1" si="14"/>
        <v>0</v>
      </c>
      <c r="R12" s="188">
        <v>0</v>
      </c>
    </row>
    <row r="13" spans="1:18" ht="14.1" customHeight="1" x14ac:dyDescent="0.25">
      <c r="A13" s="190">
        <v>43525</v>
      </c>
      <c r="B13" s="191">
        <v>5</v>
      </c>
      <c r="C13" s="192">
        <f t="shared" ca="1" si="0"/>
        <v>30.241333333333337</v>
      </c>
      <c r="D13" s="192">
        <f t="shared" ca="1" si="1"/>
        <v>22.43866666666667</v>
      </c>
      <c r="E13" s="192">
        <f t="shared" ca="1" si="2"/>
        <v>14.636000000000001</v>
      </c>
      <c r="F13" s="192">
        <f t="shared" si="7"/>
        <v>6.833333333333333</v>
      </c>
      <c r="G13" s="192">
        <f t="shared" ca="1" si="3"/>
        <v>-0.96933333333333493</v>
      </c>
      <c r="H13" s="192">
        <f t="shared" ca="1" si="4"/>
        <v>-8.772000000000002</v>
      </c>
      <c r="I13" s="192">
        <f t="shared" ca="1" si="5"/>
        <v>-16.574666666666673</v>
      </c>
      <c r="J13" s="193">
        <f t="shared" ca="1" si="8"/>
        <v>5</v>
      </c>
      <c r="K13" s="192">
        <f t="shared" ca="1" si="9"/>
        <v>5</v>
      </c>
      <c r="L13" s="188">
        <f t="shared" ca="1" si="10"/>
        <v>28.749600000000001</v>
      </c>
      <c r="M13" s="188">
        <f t="shared" ca="1" si="11"/>
        <v>22.099733333333333</v>
      </c>
      <c r="N13" s="188">
        <f t="shared" ca="1" si="12"/>
        <v>15.449866666666667</v>
      </c>
      <c r="O13" s="188">
        <f t="shared" ca="1" si="6"/>
        <v>8.8000000000000007</v>
      </c>
      <c r="P13" s="188">
        <f t="shared" ca="1" si="13"/>
        <v>2.1501333333333346</v>
      </c>
      <c r="Q13" s="188">
        <f t="shared" ca="1" si="14"/>
        <v>0</v>
      </c>
      <c r="R13" s="188">
        <v>0</v>
      </c>
    </row>
    <row r="14" spans="1:18" ht="14.1" customHeight="1" x14ac:dyDescent="0.25">
      <c r="A14" s="190">
        <v>43556</v>
      </c>
      <c r="B14" s="191">
        <v>7</v>
      </c>
      <c r="C14" s="192">
        <f t="shared" ca="1" si="0"/>
        <v>59.715692307692308</v>
      </c>
      <c r="D14" s="192">
        <f t="shared" ca="1" si="1"/>
        <v>51.913025641025641</v>
      </c>
      <c r="E14" s="192">
        <f t="shared" ca="1" si="2"/>
        <v>44.110358974358974</v>
      </c>
      <c r="F14" s="192">
        <f>AVERAGE($B$13:$B$25)</f>
        <v>36.307692307692307</v>
      </c>
      <c r="G14" s="192">
        <f t="shared" ca="1" si="3"/>
        <v>28.50502564102564</v>
      </c>
      <c r="H14" s="192">
        <f t="shared" ca="1" si="4"/>
        <v>20.702358974358972</v>
      </c>
      <c r="I14" s="192">
        <f t="shared" ca="1" si="5"/>
        <v>12.899692307692302</v>
      </c>
      <c r="J14" s="193">
        <f t="shared" ca="1" si="8"/>
        <v>7</v>
      </c>
      <c r="K14" s="192">
        <f t="shared" ca="1" si="9"/>
        <v>2</v>
      </c>
      <c r="L14" s="188">
        <f t="shared" ca="1" si="10"/>
        <v>28.749600000000001</v>
      </c>
      <c r="M14" s="188">
        <f t="shared" ca="1" si="11"/>
        <v>22.099733333333333</v>
      </c>
      <c r="N14" s="188">
        <f t="shared" ca="1" si="12"/>
        <v>15.449866666666667</v>
      </c>
      <c r="O14" s="188">
        <f t="shared" ca="1" si="6"/>
        <v>8.8000000000000007</v>
      </c>
      <c r="P14" s="188">
        <f t="shared" ca="1" si="13"/>
        <v>2.1501333333333346</v>
      </c>
      <c r="Q14" s="188">
        <f t="shared" ca="1" si="14"/>
        <v>0</v>
      </c>
      <c r="R14" s="188">
        <v>0</v>
      </c>
    </row>
    <row r="15" spans="1:18" ht="14.1" customHeight="1" x14ac:dyDescent="0.25">
      <c r="A15" s="190">
        <v>43586</v>
      </c>
      <c r="B15" s="191">
        <v>6</v>
      </c>
      <c r="C15" s="192">
        <f t="shared" ca="1" si="0"/>
        <v>59.715692307692308</v>
      </c>
      <c r="D15" s="192">
        <f t="shared" ca="1" si="1"/>
        <v>51.913025641025641</v>
      </c>
      <c r="E15" s="192">
        <f t="shared" ca="1" si="2"/>
        <v>44.110358974358974</v>
      </c>
      <c r="F15" s="192">
        <f t="shared" ref="F15:F25" si="15">AVERAGE($B$13:$B$25)</f>
        <v>36.307692307692307</v>
      </c>
      <c r="G15" s="192">
        <f t="shared" ca="1" si="3"/>
        <v>28.50502564102564</v>
      </c>
      <c r="H15" s="192">
        <f t="shared" ca="1" si="4"/>
        <v>20.702358974358972</v>
      </c>
      <c r="I15" s="192">
        <f t="shared" ca="1" si="5"/>
        <v>12.899692307692302</v>
      </c>
      <c r="J15" s="193">
        <f t="shared" ca="1" si="8"/>
        <v>6</v>
      </c>
      <c r="K15" s="192">
        <f t="shared" ca="1" si="9"/>
        <v>1</v>
      </c>
      <c r="L15" s="188">
        <f t="shared" ca="1" si="10"/>
        <v>28.749600000000001</v>
      </c>
      <c r="M15" s="188">
        <f t="shared" ca="1" si="11"/>
        <v>22.099733333333333</v>
      </c>
      <c r="N15" s="188">
        <f t="shared" ca="1" si="12"/>
        <v>15.449866666666667</v>
      </c>
      <c r="O15" s="188">
        <f t="shared" ca="1" si="6"/>
        <v>8.8000000000000007</v>
      </c>
      <c r="P15" s="188">
        <f t="shared" ca="1" si="13"/>
        <v>2.1501333333333346</v>
      </c>
      <c r="Q15" s="188">
        <f t="shared" ca="1" si="14"/>
        <v>0</v>
      </c>
      <c r="R15" s="188">
        <v>0</v>
      </c>
    </row>
    <row r="16" spans="1:18" ht="14.1" customHeight="1" x14ac:dyDescent="0.25">
      <c r="A16" s="190">
        <v>43617</v>
      </c>
      <c r="B16" s="191">
        <v>3</v>
      </c>
      <c r="C16" s="192">
        <f t="shared" ca="1" si="0"/>
        <v>59.715692307692308</v>
      </c>
      <c r="D16" s="192">
        <f t="shared" ca="1" si="1"/>
        <v>51.913025641025641</v>
      </c>
      <c r="E16" s="192">
        <f t="shared" ca="1" si="2"/>
        <v>44.110358974358974</v>
      </c>
      <c r="F16" s="192">
        <f t="shared" si="15"/>
        <v>36.307692307692307</v>
      </c>
      <c r="G16" s="192">
        <f t="shared" ca="1" si="3"/>
        <v>28.50502564102564</v>
      </c>
      <c r="H16" s="192">
        <f t="shared" ca="1" si="4"/>
        <v>20.702358974358972</v>
      </c>
      <c r="I16" s="192">
        <f t="shared" ca="1" si="5"/>
        <v>12.899692307692302</v>
      </c>
      <c r="J16" s="193">
        <f t="shared" ca="1" si="8"/>
        <v>3</v>
      </c>
      <c r="K16" s="192">
        <f t="shared" ca="1" si="9"/>
        <v>3</v>
      </c>
      <c r="L16" s="188">
        <f t="shared" ca="1" si="10"/>
        <v>28.749600000000001</v>
      </c>
      <c r="M16" s="188">
        <f t="shared" ca="1" si="11"/>
        <v>22.099733333333333</v>
      </c>
      <c r="N16" s="188">
        <f t="shared" ca="1" si="12"/>
        <v>15.449866666666667</v>
      </c>
      <c r="O16" s="188">
        <f t="shared" ca="1" si="6"/>
        <v>8.8000000000000007</v>
      </c>
      <c r="P16" s="188">
        <f t="shared" ca="1" si="13"/>
        <v>2.1501333333333346</v>
      </c>
      <c r="Q16" s="188">
        <f t="shared" ca="1" si="14"/>
        <v>0</v>
      </c>
      <c r="R16" s="188">
        <v>0</v>
      </c>
    </row>
    <row r="17" spans="1:18" ht="14.1" customHeight="1" x14ac:dyDescent="0.25">
      <c r="A17" s="190">
        <v>43647</v>
      </c>
      <c r="B17" s="191">
        <v>61</v>
      </c>
      <c r="C17" s="194">
        <f t="shared" ca="1" si="0"/>
        <v>59.715692307692308</v>
      </c>
      <c r="D17" s="194">
        <f t="shared" ca="1" si="1"/>
        <v>51.913025641025641</v>
      </c>
      <c r="E17" s="194">
        <f t="shared" ca="1" si="2"/>
        <v>44.110358974358974</v>
      </c>
      <c r="F17" s="192">
        <f t="shared" si="15"/>
        <v>36.307692307692307</v>
      </c>
      <c r="G17" s="194">
        <f t="shared" ca="1" si="3"/>
        <v>28.50502564102564</v>
      </c>
      <c r="H17" s="194">
        <f t="shared" ca="1" si="4"/>
        <v>20.702358974358972</v>
      </c>
      <c r="I17" s="194">
        <f t="shared" ca="1" si="5"/>
        <v>12.899692307692302</v>
      </c>
      <c r="J17" s="195">
        <f t="shared" ca="1" si="8"/>
        <v>61</v>
      </c>
      <c r="K17" s="194">
        <f t="shared" ca="1" si="9"/>
        <v>58</v>
      </c>
      <c r="L17" s="188">
        <f t="shared" ca="1" si="10"/>
        <v>28.749600000000001</v>
      </c>
      <c r="M17" s="188">
        <f t="shared" ca="1" si="11"/>
        <v>22.099733333333333</v>
      </c>
      <c r="N17" s="188">
        <f t="shared" ca="1" si="12"/>
        <v>15.449866666666667</v>
      </c>
      <c r="O17" s="188">
        <f t="shared" ca="1" si="6"/>
        <v>8.8000000000000007</v>
      </c>
      <c r="P17" s="188">
        <f t="shared" ca="1" si="13"/>
        <v>2.1501333333333346</v>
      </c>
      <c r="Q17" s="188">
        <f t="shared" ca="1" si="14"/>
        <v>0</v>
      </c>
      <c r="R17" s="188">
        <v>0</v>
      </c>
    </row>
    <row r="18" spans="1:18" ht="14.1" customHeight="1" x14ac:dyDescent="0.25">
      <c r="A18" s="190">
        <v>43678</v>
      </c>
      <c r="B18" s="191">
        <v>66</v>
      </c>
      <c r="C18" s="194">
        <f t="shared" ca="1" si="0"/>
        <v>59.715692307692308</v>
      </c>
      <c r="D18" s="194">
        <f t="shared" ca="1" si="1"/>
        <v>51.913025641025641</v>
      </c>
      <c r="E18" s="194">
        <f t="shared" ca="1" si="2"/>
        <v>44.110358974358974</v>
      </c>
      <c r="F18" s="192">
        <f t="shared" si="15"/>
        <v>36.307692307692307</v>
      </c>
      <c r="G18" s="194">
        <f t="shared" ca="1" si="3"/>
        <v>28.50502564102564</v>
      </c>
      <c r="H18" s="194">
        <f t="shared" ca="1" si="4"/>
        <v>20.702358974358972</v>
      </c>
      <c r="I18" s="194">
        <f t="shared" ca="1" si="5"/>
        <v>12.899692307692302</v>
      </c>
      <c r="J18" s="195">
        <f t="shared" ca="1" si="8"/>
        <v>66</v>
      </c>
      <c r="K18" s="194">
        <f t="shared" ca="1" si="9"/>
        <v>5</v>
      </c>
      <c r="L18" s="188">
        <f t="shared" ca="1" si="10"/>
        <v>28.749600000000001</v>
      </c>
      <c r="M18" s="188">
        <f t="shared" ca="1" si="11"/>
        <v>22.099733333333333</v>
      </c>
      <c r="N18" s="188">
        <f t="shared" ca="1" si="12"/>
        <v>15.449866666666667</v>
      </c>
      <c r="O18" s="188">
        <f t="shared" ca="1" si="6"/>
        <v>8.8000000000000007</v>
      </c>
      <c r="P18" s="188">
        <f t="shared" ca="1" si="13"/>
        <v>2.1501333333333346</v>
      </c>
      <c r="Q18" s="188">
        <f t="shared" ca="1" si="14"/>
        <v>0</v>
      </c>
      <c r="R18" s="188">
        <v>0</v>
      </c>
    </row>
    <row r="19" spans="1:18" ht="14.1" customHeight="1" x14ac:dyDescent="0.25">
      <c r="A19" s="190">
        <v>43709</v>
      </c>
      <c r="B19" s="191">
        <v>45</v>
      </c>
      <c r="C19" s="194">
        <f t="shared" ca="1" si="0"/>
        <v>59.715692307692308</v>
      </c>
      <c r="D19" s="194">
        <f t="shared" ca="1" si="1"/>
        <v>51.913025641025641</v>
      </c>
      <c r="E19" s="194">
        <f t="shared" ca="1" si="2"/>
        <v>44.110358974358974</v>
      </c>
      <c r="F19" s="192">
        <f t="shared" si="15"/>
        <v>36.307692307692307</v>
      </c>
      <c r="G19" s="194">
        <f t="shared" ca="1" si="3"/>
        <v>28.50502564102564</v>
      </c>
      <c r="H19" s="194">
        <f t="shared" ca="1" si="4"/>
        <v>20.702358974358972</v>
      </c>
      <c r="I19" s="194">
        <f t="shared" ca="1" si="5"/>
        <v>12.899692307692302</v>
      </c>
      <c r="J19" s="195">
        <f t="shared" ca="1" si="8"/>
        <v>45</v>
      </c>
      <c r="K19" s="194">
        <f t="shared" ca="1" si="9"/>
        <v>21</v>
      </c>
      <c r="L19" s="188">
        <f t="shared" ca="1" si="10"/>
        <v>28.749600000000001</v>
      </c>
      <c r="M19" s="188">
        <f t="shared" ca="1" si="11"/>
        <v>22.099733333333333</v>
      </c>
      <c r="N19" s="188">
        <f t="shared" ca="1" si="12"/>
        <v>15.449866666666667</v>
      </c>
      <c r="O19" s="188">
        <f t="shared" ca="1" si="6"/>
        <v>8.8000000000000007</v>
      </c>
      <c r="P19" s="188">
        <f t="shared" ca="1" si="13"/>
        <v>2.1501333333333346</v>
      </c>
      <c r="Q19" s="188">
        <f t="shared" ca="1" si="14"/>
        <v>0</v>
      </c>
      <c r="R19" s="188">
        <v>0</v>
      </c>
    </row>
    <row r="20" spans="1:18" ht="14.1" customHeight="1" x14ac:dyDescent="0.25">
      <c r="A20" s="190">
        <v>43739</v>
      </c>
      <c r="B20" s="191">
        <v>75</v>
      </c>
      <c r="C20" s="188">
        <f t="shared" ca="1" si="0"/>
        <v>59.715692307692308</v>
      </c>
      <c r="D20" s="188">
        <f t="shared" ca="1" si="1"/>
        <v>51.913025641025641</v>
      </c>
      <c r="E20" s="188">
        <f t="shared" ca="1" si="2"/>
        <v>44.110358974358974</v>
      </c>
      <c r="F20" s="192">
        <f t="shared" si="15"/>
        <v>36.307692307692307</v>
      </c>
      <c r="G20" s="188">
        <f t="shared" ca="1" si="3"/>
        <v>28.50502564102564</v>
      </c>
      <c r="H20" s="188">
        <f t="shared" ca="1" si="4"/>
        <v>20.702358974358972</v>
      </c>
      <c r="I20" s="188">
        <f t="shared" ca="1" si="5"/>
        <v>12.899692307692302</v>
      </c>
      <c r="J20" s="189">
        <f t="shared" ca="1" si="8"/>
        <v>75</v>
      </c>
      <c r="K20" s="189">
        <f t="shared" ca="1" si="9"/>
        <v>30</v>
      </c>
      <c r="L20" s="189">
        <f t="shared" ca="1" si="10"/>
        <v>28.749600000000001</v>
      </c>
      <c r="M20" s="189">
        <f t="shared" ca="1" si="11"/>
        <v>22.099733333333333</v>
      </c>
      <c r="N20" s="189">
        <f t="shared" ca="1" si="12"/>
        <v>15.449866666666667</v>
      </c>
      <c r="O20" s="188">
        <f t="shared" ca="1" si="6"/>
        <v>8.8000000000000007</v>
      </c>
      <c r="P20" s="189">
        <f t="shared" ca="1" si="13"/>
        <v>2.1501333333333346</v>
      </c>
      <c r="Q20" s="189">
        <f t="shared" ca="1" si="14"/>
        <v>0</v>
      </c>
      <c r="R20" s="189">
        <v>0</v>
      </c>
    </row>
    <row r="21" spans="1:18" ht="14.1" customHeight="1" x14ac:dyDescent="0.25">
      <c r="A21" s="190">
        <v>43770</v>
      </c>
      <c r="B21" s="191">
        <v>52</v>
      </c>
      <c r="C21" s="188">
        <f t="shared" ca="1" si="0"/>
        <v>59.715692307692308</v>
      </c>
      <c r="D21" s="188">
        <f t="shared" ca="1" si="1"/>
        <v>51.913025641025641</v>
      </c>
      <c r="E21" s="188">
        <f t="shared" ca="1" si="2"/>
        <v>44.110358974358974</v>
      </c>
      <c r="F21" s="192">
        <f t="shared" si="15"/>
        <v>36.307692307692307</v>
      </c>
      <c r="G21" s="188">
        <f t="shared" ca="1" si="3"/>
        <v>28.50502564102564</v>
      </c>
      <c r="H21" s="188">
        <f t="shared" ca="1" si="4"/>
        <v>20.702358974358972</v>
      </c>
      <c r="I21" s="188">
        <f t="shared" ca="1" si="5"/>
        <v>12.899692307692302</v>
      </c>
      <c r="J21" s="189">
        <f t="shared" ca="1" si="8"/>
        <v>52</v>
      </c>
      <c r="K21" s="189">
        <f t="shared" ca="1" si="9"/>
        <v>23</v>
      </c>
      <c r="L21" s="189">
        <f t="shared" ca="1" si="10"/>
        <v>28.749600000000001</v>
      </c>
      <c r="M21" s="189">
        <f t="shared" ca="1" si="11"/>
        <v>22.099733333333333</v>
      </c>
      <c r="N21" s="189">
        <f t="shared" ca="1" si="12"/>
        <v>15.449866666666667</v>
      </c>
      <c r="O21" s="188">
        <f t="shared" ca="1" si="6"/>
        <v>8.8000000000000007</v>
      </c>
      <c r="P21" s="189">
        <f t="shared" ca="1" si="13"/>
        <v>2.1501333333333346</v>
      </c>
      <c r="Q21" s="189">
        <f t="shared" ca="1" si="14"/>
        <v>0</v>
      </c>
      <c r="R21" s="189">
        <v>0</v>
      </c>
    </row>
    <row r="22" spans="1:18" ht="14.1" customHeight="1" x14ac:dyDescent="0.25">
      <c r="A22" s="190">
        <v>43800</v>
      </c>
      <c r="B22" s="196">
        <v>44</v>
      </c>
      <c r="C22" s="188">
        <f t="shared" ca="1" si="0"/>
        <v>59.715692307692308</v>
      </c>
      <c r="D22" s="188">
        <f t="shared" ca="1" si="1"/>
        <v>51.913025641025641</v>
      </c>
      <c r="E22" s="188">
        <f t="shared" ca="1" si="2"/>
        <v>44.110358974358974</v>
      </c>
      <c r="F22" s="192">
        <f t="shared" si="15"/>
        <v>36.307692307692307</v>
      </c>
      <c r="G22" s="188">
        <f t="shared" ca="1" si="3"/>
        <v>28.50502564102564</v>
      </c>
      <c r="H22" s="188">
        <f t="shared" ca="1" si="4"/>
        <v>20.702358974358972</v>
      </c>
      <c r="I22" s="188">
        <f t="shared" ca="1" si="5"/>
        <v>12.899692307692302</v>
      </c>
      <c r="J22" s="189">
        <f t="shared" ca="1" si="8"/>
        <v>44</v>
      </c>
      <c r="K22" s="189">
        <f t="shared" ca="1" si="9"/>
        <v>8</v>
      </c>
      <c r="L22" s="189">
        <f t="shared" ca="1" si="10"/>
        <v>28.749600000000001</v>
      </c>
      <c r="M22" s="189">
        <f t="shared" ca="1" si="11"/>
        <v>22.099733333333333</v>
      </c>
      <c r="N22" s="189">
        <f t="shared" ca="1" si="12"/>
        <v>15.449866666666667</v>
      </c>
      <c r="O22" s="188">
        <f t="shared" ca="1" si="6"/>
        <v>8.8000000000000007</v>
      </c>
      <c r="P22" s="189">
        <f t="shared" ca="1" si="13"/>
        <v>2.1501333333333346</v>
      </c>
      <c r="Q22" s="189">
        <f t="shared" ca="1" si="14"/>
        <v>0</v>
      </c>
      <c r="R22" s="189">
        <v>0</v>
      </c>
    </row>
    <row r="23" spans="1:18" ht="14.1" customHeight="1" x14ac:dyDescent="0.25">
      <c r="A23" s="190">
        <v>43831</v>
      </c>
      <c r="B23" s="196">
        <v>37</v>
      </c>
      <c r="C23" s="188">
        <f t="shared" ca="1" si="0"/>
        <v>59.715692307692308</v>
      </c>
      <c r="D23" s="188">
        <f t="shared" ca="1" si="1"/>
        <v>51.913025641025641</v>
      </c>
      <c r="E23" s="188">
        <f t="shared" ca="1" si="2"/>
        <v>44.110358974358974</v>
      </c>
      <c r="F23" s="192">
        <f t="shared" si="15"/>
        <v>36.307692307692307</v>
      </c>
      <c r="G23" s="188">
        <f t="shared" ca="1" si="3"/>
        <v>28.50502564102564</v>
      </c>
      <c r="H23" s="188">
        <f t="shared" ca="1" si="4"/>
        <v>20.702358974358972</v>
      </c>
      <c r="I23" s="188">
        <f t="shared" ca="1" si="5"/>
        <v>12.899692307692302</v>
      </c>
      <c r="J23" s="189">
        <f t="shared" ca="1" si="8"/>
        <v>37</v>
      </c>
      <c r="K23" s="189">
        <f t="shared" ca="1" si="9"/>
        <v>7</v>
      </c>
      <c r="L23" s="189">
        <f t="shared" ca="1" si="10"/>
        <v>28.749600000000001</v>
      </c>
      <c r="M23" s="189">
        <f t="shared" ca="1" si="11"/>
        <v>22.099733333333333</v>
      </c>
      <c r="N23" s="189">
        <f t="shared" ca="1" si="12"/>
        <v>15.449866666666667</v>
      </c>
      <c r="O23" s="188">
        <f t="shared" ca="1" si="6"/>
        <v>8.8000000000000007</v>
      </c>
      <c r="P23" s="189">
        <f t="shared" ca="1" si="13"/>
        <v>2.1501333333333346</v>
      </c>
      <c r="Q23" s="189">
        <f t="shared" ca="1" si="14"/>
        <v>0</v>
      </c>
      <c r="R23" s="189">
        <v>0</v>
      </c>
    </row>
    <row r="24" spans="1:18" ht="14.1" customHeight="1" x14ac:dyDescent="0.25">
      <c r="A24" s="190">
        <v>43862</v>
      </c>
      <c r="B24" s="196">
        <v>34</v>
      </c>
      <c r="C24" s="188">
        <f t="shared" ca="1" si="0"/>
        <v>59.715692307692308</v>
      </c>
      <c r="D24" s="188">
        <f t="shared" ca="1" si="1"/>
        <v>51.913025641025641</v>
      </c>
      <c r="E24" s="188">
        <f t="shared" ca="1" si="2"/>
        <v>44.110358974358974</v>
      </c>
      <c r="F24" s="192">
        <f t="shared" si="15"/>
        <v>36.307692307692307</v>
      </c>
      <c r="G24" s="188">
        <f t="shared" ca="1" si="3"/>
        <v>28.50502564102564</v>
      </c>
      <c r="H24" s="188">
        <f t="shared" ca="1" si="4"/>
        <v>20.702358974358972</v>
      </c>
      <c r="I24" s="188">
        <f t="shared" ca="1" si="5"/>
        <v>12.899692307692302</v>
      </c>
      <c r="J24" s="189">
        <f t="shared" ca="1" si="8"/>
        <v>34</v>
      </c>
      <c r="K24" s="189">
        <f t="shared" ca="1" si="9"/>
        <v>3</v>
      </c>
      <c r="L24" s="189">
        <f t="shared" ca="1" si="10"/>
        <v>28.749600000000001</v>
      </c>
      <c r="M24" s="189">
        <f t="shared" ca="1" si="11"/>
        <v>22.099733333333333</v>
      </c>
      <c r="N24" s="189">
        <f t="shared" ca="1" si="12"/>
        <v>15.449866666666667</v>
      </c>
      <c r="O24" s="188">
        <f t="shared" ca="1" si="6"/>
        <v>8.8000000000000007</v>
      </c>
      <c r="P24" s="189">
        <f t="shared" ca="1" si="13"/>
        <v>2.1501333333333346</v>
      </c>
      <c r="Q24" s="189">
        <f t="shared" ca="1" si="14"/>
        <v>0</v>
      </c>
      <c r="R24" s="189">
        <v>0</v>
      </c>
    </row>
    <row r="25" spans="1:18" ht="14.1" customHeight="1" x14ac:dyDescent="0.25">
      <c r="A25" s="190">
        <v>43891</v>
      </c>
      <c r="B25" s="196">
        <v>37</v>
      </c>
      <c r="C25" s="188">
        <f t="shared" ca="1" si="0"/>
        <v>59.715692307692308</v>
      </c>
      <c r="D25" s="188">
        <f t="shared" ca="1" si="1"/>
        <v>51.913025641025641</v>
      </c>
      <c r="E25" s="188">
        <f t="shared" ca="1" si="2"/>
        <v>44.110358974358974</v>
      </c>
      <c r="F25" s="192">
        <f t="shared" si="15"/>
        <v>36.307692307692307</v>
      </c>
      <c r="G25" s="188">
        <f t="shared" ca="1" si="3"/>
        <v>28.50502564102564</v>
      </c>
      <c r="H25" s="188">
        <f t="shared" ca="1" si="4"/>
        <v>20.702358974358972</v>
      </c>
      <c r="I25" s="188">
        <f t="shared" ca="1" si="5"/>
        <v>12.899692307692302</v>
      </c>
      <c r="J25" s="189">
        <f t="shared" ca="1" si="8"/>
        <v>37</v>
      </c>
      <c r="K25" s="189">
        <f t="shared" ca="1" si="9"/>
        <v>3</v>
      </c>
      <c r="L25" s="189">
        <f t="shared" ca="1" si="10"/>
        <v>28.749600000000001</v>
      </c>
      <c r="M25" s="189">
        <f t="shared" ca="1" si="11"/>
        <v>22.099733333333333</v>
      </c>
      <c r="N25" s="189">
        <f t="shared" ca="1" si="12"/>
        <v>15.449866666666667</v>
      </c>
      <c r="O25" s="188">
        <f t="shared" ca="1" si="6"/>
        <v>8.8000000000000007</v>
      </c>
      <c r="P25" s="189">
        <f t="shared" ca="1" si="13"/>
        <v>2.1501333333333346</v>
      </c>
      <c r="Q25" s="189">
        <f t="shared" ca="1" si="14"/>
        <v>0</v>
      </c>
      <c r="R25" s="189">
        <v>0</v>
      </c>
    </row>
    <row r="26" spans="1:18" ht="14.1" customHeight="1" x14ac:dyDescent="0.25">
      <c r="A26" s="190">
        <v>43922</v>
      </c>
      <c r="B26" s="196">
        <v>51</v>
      </c>
      <c r="C26" s="188">
        <f t="shared" ca="1" si="0"/>
        <v>74.824666666666673</v>
      </c>
      <c r="D26" s="188">
        <f t="shared" ca="1" si="1"/>
        <v>67.022000000000006</v>
      </c>
      <c r="E26" s="188">
        <f t="shared" ca="1" si="2"/>
        <v>59.219333333333331</v>
      </c>
      <c r="F26" s="188">
        <f>AVERAGE($B$26:$B$37)</f>
        <v>51.416666666666664</v>
      </c>
      <c r="G26" s="188">
        <f t="shared" ca="1" si="3"/>
        <v>43.613999999999997</v>
      </c>
      <c r="H26" s="188">
        <f t="shared" ca="1" si="4"/>
        <v>35.81133333333333</v>
      </c>
      <c r="I26" s="188">
        <f t="shared" ca="1" si="5"/>
        <v>28.008666666666659</v>
      </c>
      <c r="J26" s="189">
        <f t="shared" ca="1" si="8"/>
        <v>51</v>
      </c>
      <c r="K26" s="189">
        <f t="shared" ca="1" si="9"/>
        <v>14</v>
      </c>
      <c r="L26" s="189">
        <f t="shared" ca="1" si="10"/>
        <v>28.749600000000001</v>
      </c>
      <c r="M26" s="189">
        <f t="shared" ca="1" si="11"/>
        <v>22.099733333333333</v>
      </c>
      <c r="N26" s="189">
        <f t="shared" ca="1" si="12"/>
        <v>15.449866666666667</v>
      </c>
      <c r="O26" s="188">
        <f t="shared" ca="1" si="6"/>
        <v>8.8000000000000007</v>
      </c>
      <c r="P26" s="189">
        <f t="shared" ca="1" si="13"/>
        <v>2.1501333333333346</v>
      </c>
      <c r="Q26" s="189">
        <f t="shared" ca="1" si="14"/>
        <v>0</v>
      </c>
      <c r="R26" s="189">
        <v>0</v>
      </c>
    </row>
    <row r="27" spans="1:18" ht="14.1" customHeight="1" x14ac:dyDescent="0.25">
      <c r="A27" s="190">
        <v>43952</v>
      </c>
      <c r="B27" s="196">
        <v>54</v>
      </c>
      <c r="C27" s="188">
        <f t="shared" ca="1" si="0"/>
        <v>74.824666666666673</v>
      </c>
      <c r="D27" s="188">
        <f t="shared" ca="1" si="1"/>
        <v>67.022000000000006</v>
      </c>
      <c r="E27" s="188">
        <f t="shared" ca="1" si="2"/>
        <v>59.219333333333331</v>
      </c>
      <c r="F27" s="188">
        <f t="shared" ref="F27:F37" si="16">AVERAGE($B$26:$B$37)</f>
        <v>51.416666666666664</v>
      </c>
      <c r="G27" s="188">
        <f t="shared" ca="1" si="3"/>
        <v>43.613999999999997</v>
      </c>
      <c r="H27" s="188">
        <f t="shared" ca="1" si="4"/>
        <v>35.81133333333333</v>
      </c>
      <c r="I27" s="188">
        <f t="shared" ca="1" si="5"/>
        <v>28.008666666666659</v>
      </c>
      <c r="J27" s="189">
        <f t="shared" ca="1" si="8"/>
        <v>54</v>
      </c>
      <c r="K27" s="189">
        <f t="shared" ca="1" si="9"/>
        <v>3</v>
      </c>
      <c r="L27" s="189">
        <f t="shared" ca="1" si="10"/>
        <v>28.749600000000001</v>
      </c>
      <c r="M27" s="189">
        <f t="shared" ca="1" si="11"/>
        <v>22.099733333333333</v>
      </c>
      <c r="N27" s="189">
        <f t="shared" ca="1" si="12"/>
        <v>15.449866666666667</v>
      </c>
      <c r="O27" s="188">
        <f t="shared" ca="1" si="6"/>
        <v>8.8000000000000007</v>
      </c>
      <c r="P27" s="189">
        <f t="shared" ca="1" si="13"/>
        <v>2.1501333333333346</v>
      </c>
      <c r="Q27" s="189">
        <f t="shared" ca="1" si="14"/>
        <v>0</v>
      </c>
      <c r="R27" s="189">
        <v>0</v>
      </c>
    </row>
    <row r="28" spans="1:18" ht="14.1" customHeight="1" x14ac:dyDescent="0.25">
      <c r="A28" s="190">
        <v>43983</v>
      </c>
      <c r="B28" s="196">
        <v>54</v>
      </c>
      <c r="C28" s="188">
        <f t="shared" ca="1" si="0"/>
        <v>74.824666666666673</v>
      </c>
      <c r="D28" s="188">
        <f t="shared" ca="1" si="1"/>
        <v>67.022000000000006</v>
      </c>
      <c r="E28" s="188">
        <f t="shared" ca="1" si="2"/>
        <v>59.219333333333331</v>
      </c>
      <c r="F28" s="188">
        <f t="shared" si="16"/>
        <v>51.416666666666664</v>
      </c>
      <c r="G28" s="188">
        <f t="shared" ca="1" si="3"/>
        <v>43.613999999999997</v>
      </c>
      <c r="H28" s="188">
        <f t="shared" ca="1" si="4"/>
        <v>35.81133333333333</v>
      </c>
      <c r="I28" s="188">
        <f t="shared" ca="1" si="5"/>
        <v>28.008666666666659</v>
      </c>
      <c r="J28" s="189">
        <f t="shared" ca="1" si="8"/>
        <v>54</v>
      </c>
      <c r="K28" s="189">
        <f t="shared" ca="1" si="9"/>
        <v>0</v>
      </c>
      <c r="L28" s="189">
        <f t="shared" ca="1" si="10"/>
        <v>28.749600000000001</v>
      </c>
      <c r="M28" s="189">
        <f t="shared" ca="1" si="11"/>
        <v>22.099733333333333</v>
      </c>
      <c r="N28" s="189">
        <f t="shared" ca="1" si="12"/>
        <v>15.449866666666667</v>
      </c>
      <c r="O28" s="188">
        <f t="shared" ca="1" si="6"/>
        <v>8.8000000000000007</v>
      </c>
      <c r="P28" s="189">
        <f t="shared" ca="1" si="13"/>
        <v>2.1501333333333346</v>
      </c>
      <c r="Q28" s="189">
        <f t="shared" ca="1" si="14"/>
        <v>0</v>
      </c>
      <c r="R28" s="189">
        <v>0</v>
      </c>
    </row>
    <row r="29" spans="1:18" ht="14.1" customHeight="1" x14ac:dyDescent="0.25">
      <c r="A29" s="190">
        <v>44013</v>
      </c>
      <c r="B29" s="196">
        <v>52</v>
      </c>
      <c r="C29" s="188">
        <f t="shared" ca="1" si="0"/>
        <v>74.824666666666673</v>
      </c>
      <c r="D29" s="188">
        <f t="shared" ca="1" si="1"/>
        <v>67.022000000000006</v>
      </c>
      <c r="E29" s="188">
        <f t="shared" ca="1" si="2"/>
        <v>59.219333333333331</v>
      </c>
      <c r="F29" s="188">
        <f t="shared" si="16"/>
        <v>51.416666666666664</v>
      </c>
      <c r="G29" s="188">
        <f t="shared" ca="1" si="3"/>
        <v>43.613999999999997</v>
      </c>
      <c r="H29" s="188">
        <f t="shared" ca="1" si="4"/>
        <v>35.81133333333333</v>
      </c>
      <c r="I29" s="188">
        <f t="shared" ca="1" si="5"/>
        <v>28.008666666666659</v>
      </c>
      <c r="J29" s="189">
        <f t="shared" ca="1" si="8"/>
        <v>52</v>
      </c>
      <c r="K29" s="189">
        <f t="shared" ca="1" si="9"/>
        <v>2</v>
      </c>
      <c r="L29" s="189">
        <f t="shared" ca="1" si="10"/>
        <v>28.749600000000001</v>
      </c>
      <c r="M29" s="189">
        <f t="shared" ca="1" si="11"/>
        <v>22.099733333333333</v>
      </c>
      <c r="N29" s="189">
        <f t="shared" ca="1" si="12"/>
        <v>15.449866666666667</v>
      </c>
      <c r="O29" s="188">
        <f t="shared" ca="1" si="6"/>
        <v>8.8000000000000007</v>
      </c>
      <c r="P29" s="189">
        <f t="shared" ca="1" si="13"/>
        <v>2.1501333333333346</v>
      </c>
      <c r="Q29" s="189">
        <f t="shared" ca="1" si="14"/>
        <v>0</v>
      </c>
      <c r="R29" s="189">
        <v>0</v>
      </c>
    </row>
    <row r="30" spans="1:18" ht="14.1" customHeight="1" x14ac:dyDescent="0.25">
      <c r="A30" s="190">
        <v>44044</v>
      </c>
      <c r="B30" s="196">
        <v>54</v>
      </c>
      <c r="C30" s="188">
        <f t="shared" ca="1" si="0"/>
        <v>74.824666666666673</v>
      </c>
      <c r="D30" s="188">
        <f t="shared" ca="1" si="1"/>
        <v>67.022000000000006</v>
      </c>
      <c r="E30" s="188">
        <f t="shared" ca="1" si="2"/>
        <v>59.219333333333331</v>
      </c>
      <c r="F30" s="188">
        <f t="shared" si="16"/>
        <v>51.416666666666664</v>
      </c>
      <c r="G30" s="188">
        <f t="shared" ca="1" si="3"/>
        <v>43.613999999999997</v>
      </c>
      <c r="H30" s="188">
        <f t="shared" ca="1" si="4"/>
        <v>35.81133333333333</v>
      </c>
      <c r="I30" s="188">
        <f t="shared" ca="1" si="5"/>
        <v>28.008666666666659</v>
      </c>
      <c r="J30" s="189">
        <f t="shared" ca="1" si="8"/>
        <v>54</v>
      </c>
      <c r="K30" s="189">
        <f t="shared" ca="1" si="9"/>
        <v>2</v>
      </c>
      <c r="L30" s="189">
        <f t="shared" ca="1" si="10"/>
        <v>28.749600000000001</v>
      </c>
      <c r="M30" s="189">
        <f t="shared" ca="1" si="11"/>
        <v>22.099733333333333</v>
      </c>
      <c r="N30" s="189">
        <f t="shared" ca="1" si="12"/>
        <v>15.449866666666667</v>
      </c>
      <c r="O30" s="188">
        <f t="shared" ca="1" si="6"/>
        <v>8.8000000000000007</v>
      </c>
      <c r="P30" s="189">
        <f t="shared" ca="1" si="13"/>
        <v>2.1501333333333346</v>
      </c>
      <c r="Q30" s="189">
        <f t="shared" ca="1" si="14"/>
        <v>0</v>
      </c>
      <c r="R30" s="189">
        <v>0</v>
      </c>
    </row>
    <row r="31" spans="1:18" ht="14.1" customHeight="1" x14ac:dyDescent="0.25">
      <c r="A31" s="190">
        <v>44075</v>
      </c>
      <c r="B31" s="196">
        <v>44</v>
      </c>
      <c r="C31" s="188">
        <f t="shared" ca="1" si="0"/>
        <v>74.824666666666673</v>
      </c>
      <c r="D31" s="188">
        <f t="shared" ca="1" si="1"/>
        <v>67.022000000000006</v>
      </c>
      <c r="E31" s="188">
        <f t="shared" ca="1" si="2"/>
        <v>59.219333333333331</v>
      </c>
      <c r="F31" s="188">
        <f t="shared" si="16"/>
        <v>51.416666666666664</v>
      </c>
      <c r="G31" s="188">
        <f t="shared" ca="1" si="3"/>
        <v>43.613999999999997</v>
      </c>
      <c r="H31" s="188">
        <f t="shared" ca="1" si="4"/>
        <v>35.81133333333333</v>
      </c>
      <c r="I31" s="188">
        <f t="shared" ca="1" si="5"/>
        <v>28.008666666666659</v>
      </c>
      <c r="J31" s="189">
        <f t="shared" ca="1" si="8"/>
        <v>44</v>
      </c>
      <c r="K31" s="189">
        <f t="shared" ca="1" si="9"/>
        <v>10</v>
      </c>
      <c r="L31" s="189">
        <f t="shared" ca="1" si="10"/>
        <v>28.749600000000001</v>
      </c>
      <c r="M31" s="189">
        <f t="shared" ca="1" si="11"/>
        <v>22.099733333333333</v>
      </c>
      <c r="N31" s="189">
        <f t="shared" ca="1" si="12"/>
        <v>15.449866666666667</v>
      </c>
      <c r="O31" s="188">
        <f t="shared" ca="1" si="6"/>
        <v>8.8000000000000007</v>
      </c>
      <c r="P31" s="189">
        <f t="shared" ca="1" si="13"/>
        <v>2.1501333333333346</v>
      </c>
      <c r="Q31" s="189">
        <f t="shared" ca="1" si="14"/>
        <v>0</v>
      </c>
      <c r="R31" s="189">
        <v>0</v>
      </c>
    </row>
    <row r="32" spans="1:18" ht="14.1" customHeight="1" x14ac:dyDescent="0.25">
      <c r="A32" s="190">
        <v>44105</v>
      </c>
      <c r="B32" s="196">
        <v>49</v>
      </c>
      <c r="C32" s="188">
        <f t="shared" ca="1" si="0"/>
        <v>74.824666666666673</v>
      </c>
      <c r="D32" s="188">
        <f t="shared" ca="1" si="1"/>
        <v>67.022000000000006</v>
      </c>
      <c r="E32" s="188">
        <f t="shared" ca="1" si="2"/>
        <v>59.219333333333331</v>
      </c>
      <c r="F32" s="188">
        <f t="shared" si="16"/>
        <v>51.416666666666664</v>
      </c>
      <c r="G32" s="188">
        <f t="shared" ca="1" si="3"/>
        <v>43.613999999999997</v>
      </c>
      <c r="H32" s="188">
        <f t="shared" ca="1" si="4"/>
        <v>35.81133333333333</v>
      </c>
      <c r="I32" s="188">
        <f t="shared" ca="1" si="5"/>
        <v>28.008666666666659</v>
      </c>
      <c r="J32" s="189">
        <f t="shared" ca="1" si="8"/>
        <v>49</v>
      </c>
      <c r="K32" s="189">
        <f t="shared" ca="1" si="9"/>
        <v>5</v>
      </c>
      <c r="L32" s="189">
        <f t="shared" ca="1" si="10"/>
        <v>28.749600000000001</v>
      </c>
      <c r="M32" s="189">
        <f t="shared" ca="1" si="11"/>
        <v>22.099733333333333</v>
      </c>
      <c r="N32" s="189">
        <f t="shared" ca="1" si="12"/>
        <v>15.449866666666667</v>
      </c>
      <c r="O32" s="188">
        <f t="shared" ca="1" si="6"/>
        <v>8.8000000000000007</v>
      </c>
      <c r="P32" s="189">
        <f t="shared" ca="1" si="13"/>
        <v>2.1501333333333346</v>
      </c>
      <c r="Q32" s="189">
        <f t="shared" ca="1" si="14"/>
        <v>0</v>
      </c>
      <c r="R32" s="189">
        <v>0</v>
      </c>
    </row>
    <row r="33" spans="1:18" ht="14.1" customHeight="1" x14ac:dyDescent="0.25">
      <c r="A33" s="190">
        <v>44136</v>
      </c>
      <c r="B33" s="197">
        <v>46</v>
      </c>
      <c r="C33" s="188">
        <f t="shared" ca="1" si="0"/>
        <v>74.824666666666673</v>
      </c>
      <c r="D33" s="188">
        <f t="shared" ca="1" si="1"/>
        <v>67.022000000000006</v>
      </c>
      <c r="E33" s="188">
        <f t="shared" ca="1" si="2"/>
        <v>59.219333333333331</v>
      </c>
      <c r="F33" s="188">
        <f t="shared" si="16"/>
        <v>51.416666666666664</v>
      </c>
      <c r="G33" s="188">
        <f t="shared" ca="1" si="3"/>
        <v>43.613999999999997</v>
      </c>
      <c r="H33" s="188">
        <f t="shared" ca="1" si="4"/>
        <v>35.81133333333333</v>
      </c>
      <c r="I33" s="188">
        <f t="shared" ca="1" si="5"/>
        <v>28.008666666666659</v>
      </c>
      <c r="J33" s="189">
        <f t="shared" ca="1" si="8"/>
        <v>46</v>
      </c>
      <c r="K33" s="189">
        <f t="shared" ca="1" si="9"/>
        <v>3</v>
      </c>
      <c r="L33" s="189">
        <f t="shared" ca="1" si="10"/>
        <v>28.749600000000001</v>
      </c>
      <c r="M33" s="189">
        <f t="shared" ca="1" si="11"/>
        <v>22.099733333333333</v>
      </c>
      <c r="N33" s="189">
        <f t="shared" ca="1" si="12"/>
        <v>15.449866666666667</v>
      </c>
      <c r="O33" s="188">
        <f t="shared" ca="1" si="6"/>
        <v>8.8000000000000007</v>
      </c>
      <c r="P33" s="189">
        <f t="shared" ca="1" si="13"/>
        <v>2.1501333333333346</v>
      </c>
      <c r="Q33" s="189">
        <f t="shared" ca="1" si="14"/>
        <v>0</v>
      </c>
      <c r="R33" s="189">
        <v>0</v>
      </c>
    </row>
    <row r="34" spans="1:18" ht="14.1" customHeight="1" x14ac:dyDescent="0.25">
      <c r="A34" s="190">
        <v>44166</v>
      </c>
      <c r="B34" s="197">
        <v>43</v>
      </c>
      <c r="C34" s="188">
        <f t="shared" ca="1" si="0"/>
        <v>74.824666666666673</v>
      </c>
      <c r="D34" s="188">
        <f t="shared" ca="1" si="1"/>
        <v>67.022000000000006</v>
      </c>
      <c r="E34" s="188">
        <f t="shared" ca="1" si="2"/>
        <v>59.219333333333331</v>
      </c>
      <c r="F34" s="188">
        <f t="shared" si="16"/>
        <v>51.416666666666664</v>
      </c>
      <c r="G34" s="188">
        <f t="shared" ca="1" si="3"/>
        <v>43.613999999999997</v>
      </c>
      <c r="H34" s="188">
        <f t="shared" ca="1" si="4"/>
        <v>35.81133333333333</v>
      </c>
      <c r="I34" s="188">
        <f t="shared" ca="1" si="5"/>
        <v>28.008666666666659</v>
      </c>
      <c r="J34" s="189">
        <f t="shared" ca="1" si="8"/>
        <v>43</v>
      </c>
      <c r="K34" s="189">
        <f t="shared" ca="1" si="9"/>
        <v>3</v>
      </c>
      <c r="L34" s="189">
        <f t="shared" ca="1" si="10"/>
        <v>28.749600000000001</v>
      </c>
      <c r="M34" s="189">
        <f t="shared" ca="1" si="11"/>
        <v>22.099733333333333</v>
      </c>
      <c r="N34" s="189">
        <f t="shared" ca="1" si="12"/>
        <v>15.449866666666667</v>
      </c>
      <c r="O34" s="188">
        <f t="shared" ca="1" si="6"/>
        <v>8.8000000000000007</v>
      </c>
      <c r="P34" s="189">
        <f t="shared" ca="1" si="13"/>
        <v>2.1501333333333346</v>
      </c>
      <c r="Q34" s="189">
        <f t="shared" ca="1" si="14"/>
        <v>0</v>
      </c>
      <c r="R34" s="189">
        <v>0</v>
      </c>
    </row>
    <row r="35" spans="1:18" ht="14.1" customHeight="1" x14ac:dyDescent="0.25">
      <c r="A35" s="190">
        <v>44197</v>
      </c>
      <c r="B35" s="198">
        <v>71</v>
      </c>
      <c r="C35" s="188">
        <f t="shared" ca="1" si="0"/>
        <v>74.824666666666673</v>
      </c>
      <c r="D35" s="188">
        <f t="shared" ca="1" si="1"/>
        <v>67.022000000000006</v>
      </c>
      <c r="E35" s="188">
        <f t="shared" ca="1" si="2"/>
        <v>59.219333333333331</v>
      </c>
      <c r="F35" s="188">
        <f t="shared" si="16"/>
        <v>51.416666666666664</v>
      </c>
      <c r="G35" s="188">
        <f t="shared" ca="1" si="3"/>
        <v>43.613999999999997</v>
      </c>
      <c r="H35" s="188">
        <f t="shared" ca="1" si="4"/>
        <v>35.81133333333333</v>
      </c>
      <c r="I35" s="188">
        <f t="shared" ca="1" si="5"/>
        <v>28.008666666666659</v>
      </c>
      <c r="J35" s="189">
        <f t="shared" ca="1" si="8"/>
        <v>71</v>
      </c>
      <c r="K35" s="189">
        <f t="shared" ca="1" si="9"/>
        <v>28</v>
      </c>
      <c r="L35" s="189">
        <f t="shared" ca="1" si="10"/>
        <v>28.749600000000001</v>
      </c>
      <c r="M35" s="189">
        <f t="shared" ca="1" si="11"/>
        <v>22.099733333333333</v>
      </c>
      <c r="N35" s="189">
        <f t="shared" ca="1" si="12"/>
        <v>15.449866666666667</v>
      </c>
      <c r="O35" s="188">
        <f t="shared" ca="1" si="6"/>
        <v>8.8000000000000007</v>
      </c>
      <c r="P35" s="189">
        <f t="shared" ca="1" si="13"/>
        <v>2.1501333333333346</v>
      </c>
      <c r="Q35" s="189">
        <f t="shared" ca="1" si="14"/>
        <v>0</v>
      </c>
      <c r="R35" s="189">
        <v>0</v>
      </c>
    </row>
    <row r="36" spans="1:18" ht="14.1" customHeight="1" x14ac:dyDescent="0.25">
      <c r="A36" s="190">
        <v>44228</v>
      </c>
      <c r="B36" s="198">
        <v>56</v>
      </c>
      <c r="C36" s="188">
        <f t="shared" ca="1" si="0"/>
        <v>74.824666666666673</v>
      </c>
      <c r="D36" s="188">
        <f t="shared" ca="1" si="1"/>
        <v>67.022000000000006</v>
      </c>
      <c r="E36" s="188">
        <f t="shared" ca="1" si="2"/>
        <v>59.219333333333331</v>
      </c>
      <c r="F36" s="188">
        <f t="shared" si="16"/>
        <v>51.416666666666664</v>
      </c>
      <c r="G36" s="188">
        <f t="shared" ca="1" si="3"/>
        <v>43.613999999999997</v>
      </c>
      <c r="H36" s="188">
        <f t="shared" ca="1" si="4"/>
        <v>35.81133333333333</v>
      </c>
      <c r="I36" s="188">
        <f t="shared" ca="1" si="5"/>
        <v>28.008666666666659</v>
      </c>
      <c r="J36" s="189">
        <f t="shared" ca="1" si="8"/>
        <v>56</v>
      </c>
      <c r="K36" s="189">
        <f t="shared" ca="1" si="9"/>
        <v>15</v>
      </c>
      <c r="L36" s="189">
        <f t="shared" ca="1" si="10"/>
        <v>28.749600000000001</v>
      </c>
      <c r="M36" s="189">
        <f t="shared" ca="1" si="11"/>
        <v>22.099733333333333</v>
      </c>
      <c r="N36" s="189">
        <f t="shared" ca="1" si="12"/>
        <v>15.449866666666667</v>
      </c>
      <c r="O36" s="188">
        <f t="shared" ca="1" si="6"/>
        <v>8.8000000000000007</v>
      </c>
      <c r="P36" s="189">
        <f t="shared" ca="1" si="13"/>
        <v>2.1501333333333346</v>
      </c>
      <c r="Q36" s="189">
        <f t="shared" ca="1" si="14"/>
        <v>0</v>
      </c>
      <c r="R36" s="189">
        <v>0</v>
      </c>
    </row>
    <row r="37" spans="1:18" ht="14.1" customHeight="1" x14ac:dyDescent="0.25">
      <c r="A37" s="190">
        <v>44256</v>
      </c>
      <c r="B37" s="198">
        <v>43</v>
      </c>
      <c r="C37" s="188">
        <f t="shared" ca="1" si="0"/>
        <v>74.824666666666673</v>
      </c>
      <c r="D37" s="188">
        <f t="shared" ca="1" si="1"/>
        <v>67.022000000000006</v>
      </c>
      <c r="E37" s="188">
        <f t="shared" ca="1" si="2"/>
        <v>59.219333333333331</v>
      </c>
      <c r="F37" s="188">
        <f t="shared" si="16"/>
        <v>51.416666666666664</v>
      </c>
      <c r="G37" s="188">
        <f t="shared" ca="1" si="3"/>
        <v>43.613999999999997</v>
      </c>
      <c r="H37" s="188">
        <f t="shared" ca="1" si="4"/>
        <v>35.81133333333333</v>
      </c>
      <c r="I37" s="188">
        <f t="shared" ca="1" si="5"/>
        <v>28.008666666666659</v>
      </c>
      <c r="J37" s="189">
        <f t="shared" ca="1" si="8"/>
        <v>43</v>
      </c>
      <c r="K37" s="189">
        <f t="shared" ca="1" si="9"/>
        <v>13</v>
      </c>
      <c r="L37" s="189">
        <f t="shared" ca="1" si="10"/>
        <v>28.749600000000001</v>
      </c>
      <c r="M37" s="189">
        <f t="shared" ca="1" si="11"/>
        <v>22.099733333333333</v>
      </c>
      <c r="N37" s="189">
        <f t="shared" ca="1" si="12"/>
        <v>15.449866666666667</v>
      </c>
      <c r="O37" s="188">
        <f t="shared" ca="1" si="6"/>
        <v>8.8000000000000007</v>
      </c>
      <c r="P37" s="189">
        <f t="shared" ca="1" si="13"/>
        <v>2.1501333333333346</v>
      </c>
      <c r="Q37" s="189">
        <f t="shared" ca="1" si="14"/>
        <v>0</v>
      </c>
      <c r="R37" s="189">
        <v>0</v>
      </c>
    </row>
    <row r="38" spans="1:18" ht="14.1" customHeight="1" x14ac:dyDescent="0.25"/>
    <row r="39" spans="1:18" ht="14.1" customHeight="1" x14ac:dyDescent="0.25"/>
    <row r="40" spans="1:18" ht="14.1" customHeight="1" x14ac:dyDescent="0.25"/>
    <row r="41" spans="1:18" ht="41.25" customHeight="1" x14ac:dyDescent="0.25">
      <c r="A41" s="199" t="s">
        <v>244</v>
      </c>
      <c r="B41" s="199" t="s">
        <v>242</v>
      </c>
      <c r="C41" s="199" t="s">
        <v>243</v>
      </c>
    </row>
    <row r="42" spans="1:18" ht="14.1" customHeight="1" x14ac:dyDescent="0.25">
      <c r="A42" s="200">
        <v>82</v>
      </c>
      <c r="B42" s="200">
        <v>467</v>
      </c>
      <c r="C42" s="201">
        <v>617</v>
      </c>
    </row>
    <row r="43" spans="1:18" ht="14.1" customHeight="1" x14ac:dyDescent="0.25"/>
    <row r="44" spans="1:18" ht="14.1" customHeight="1" x14ac:dyDescent="0.25"/>
    <row r="45" spans="1:18" ht="14.1" customHeight="1" x14ac:dyDescent="0.25"/>
    <row r="46" spans="1:18" ht="14.1" customHeight="1" x14ac:dyDescent="0.25"/>
    <row r="47" spans="1:18" ht="14.1" customHeight="1" x14ac:dyDescent="0.25"/>
    <row r="48" spans="1:18" ht="14.1" customHeight="1" x14ac:dyDescent="0.25"/>
    <row r="49" ht="14.1" customHeight="1" x14ac:dyDescent="0.25"/>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Headlines</vt:lpstr>
      <vt:lpstr>Number of Falls</vt:lpstr>
      <vt:lpstr>Time of Falls</vt:lpstr>
      <vt:lpstr>Location of Falls</vt:lpstr>
      <vt:lpstr>Falls per 1000 bed days</vt:lpstr>
      <vt:lpstr>Themes</vt:lpstr>
      <vt:lpstr>Patient list</vt:lpstr>
      <vt:lpstr>Weekly Falls</vt:lpstr>
      <vt:lpstr>L&amp;S BP</vt:lpstr>
      <vt:lpstr>Action plan</vt:lpstr>
      <vt:lpstr>Ward Falls History</vt:lpstr>
      <vt:lpstr>Apr 20_Mar 21</vt:lpstr>
      <vt:lpstr>'L&amp;S BP'!Print_Area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DatixWeb Excel export XmRdata</dc:title>
  <dc:subject>DatixWeb Excel export</dc:subject>
  <dc:creator>Unknown Creator and QI Macros</dc:creator>
  <dc:description>DatixWeb Excel export_x000d_
Charts created with QI Macros for Excel_x000d_
www.qimacros.com</dc:description>
  <cp:lastModifiedBy>hollande</cp:lastModifiedBy>
  <cp:lastPrinted>2020-05-09T19:34:32Z</cp:lastPrinted>
  <dcterms:created xsi:type="dcterms:W3CDTF">2016-01-05T12:16:47Z</dcterms:created>
  <dcterms:modified xsi:type="dcterms:W3CDTF">2021-05-04T15:34:17Z</dcterms:modified>
</cp:coreProperties>
</file>